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21405" windowHeight="10185" activeTab="0"/>
  </bookViews>
  <sheets>
    <sheet name="міський" sheetId="1" r:id="rId1"/>
    <sheet name="Диаграмма" sheetId="2" r:id="rId2"/>
  </sheets>
  <definedNames>
    <definedName name="_xlnm.Print_Area" localSheetId="0">'міський'!$B$1:$J$69</definedName>
  </definedNames>
  <calcPr fullCalcOnLoad="1"/>
</workbook>
</file>

<file path=xl/sharedStrings.xml><?xml version="1.0" encoding="utf-8"?>
<sst xmlns="http://schemas.openxmlformats.org/spreadsheetml/2006/main" count="91" uniqueCount="85">
  <si>
    <t>Найменування показників</t>
  </si>
  <si>
    <t>Податок з доходів фізичних осіб</t>
  </si>
  <si>
    <t>Плата за землю</t>
  </si>
  <si>
    <t>Місцеві податки і збори</t>
  </si>
  <si>
    <t>Державне мито</t>
  </si>
  <si>
    <t>Адміністративні штрафи та санкції</t>
  </si>
  <si>
    <t>Інші надходження</t>
  </si>
  <si>
    <t>Дотація вирівнювання</t>
  </si>
  <si>
    <t>Разом  доходів</t>
  </si>
  <si>
    <t>Всього доходів</t>
  </si>
  <si>
    <t>Спеціальний фонд</t>
  </si>
  <si>
    <t>Податок з власників транспортних засобів</t>
  </si>
  <si>
    <t>Цільові фонди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</si>
  <si>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</si>
  <si>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</si>
  <si>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</si>
  <si>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</si>
  <si>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</si>
  <si>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 xml:space="preserve">Бюджет розвитку </t>
  </si>
  <si>
    <t>Разом загальний та спеціальний фонди (без субвенції з державного бюджету)</t>
  </si>
  <si>
    <t>Разом податкових та неподаткових доходів</t>
  </si>
  <si>
    <t xml:space="preserve">% виконання </t>
  </si>
  <si>
    <t>відхилення</t>
  </si>
  <si>
    <t xml:space="preserve">                                                                        Виконання міського бюджету м.Кіровограда                                                </t>
  </si>
  <si>
    <t>Оренда майна</t>
  </si>
  <si>
    <t>Інші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</si>
  <si>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</si>
  <si>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</si>
  <si>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</si>
  <si>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</si>
  <si>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</si>
  <si>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</si>
  <si>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 xml:space="preserve">Реєстраційний збір за проведення державної реєстрації </t>
  </si>
  <si>
    <t>Надходження від орендної плати за користування ЦМК та іншим майном, що перебуває в комунальній власності</t>
  </si>
  <si>
    <t>Дорожні фонди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</si>
  <si>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</si>
  <si>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</si>
  <si>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Фонди охорони навколишнього природного середовища</t>
  </si>
  <si>
    <t>- збір за забруднення навколишнього природного середовища</t>
  </si>
  <si>
    <t>- єдиний податок</t>
  </si>
  <si>
    <t>- кошти від відчуження майна</t>
  </si>
  <si>
    <t xml:space="preserve">                                                                 ДОХОДИ</t>
  </si>
  <si>
    <t xml:space="preserve">Разом спеціальний фонд </t>
  </si>
  <si>
    <t>Виконання міського бюджету м.Кіровограда</t>
  </si>
  <si>
    <t xml:space="preserve">% росту </t>
  </si>
  <si>
    <t>Частина прибутку комунальних підприємств</t>
  </si>
  <si>
    <t>Плата за розміщення тимчасово вільних коштів місцевих бюджетів</t>
  </si>
  <si>
    <t>Субвенції з державного та обласного бюджетів</t>
  </si>
  <si>
    <t>- кошти від пайової участі замовників</t>
  </si>
  <si>
    <t>Субвенції з державного та обласного бюджету</t>
  </si>
  <si>
    <t>Всього спеціальний фонд</t>
  </si>
  <si>
    <t>Додаткова дотація на утримання соціального гуртожитку для дітей сиріт та дітей, позбавлених батьківського піклування</t>
  </si>
  <si>
    <t>- кошти від продажу земельних ділянок</t>
  </si>
  <si>
    <t>- кошти від продажу прав на земельні ділянки</t>
  </si>
  <si>
    <t>- кошти від продажу земельних ділянок з розстроченням платежу</t>
  </si>
  <si>
    <t>- податок на нерухоме майно</t>
  </si>
  <si>
    <t>Власні надходження бюджетних установ</t>
  </si>
  <si>
    <t>-нараховані до 1 січня 2011 року</t>
  </si>
  <si>
    <t>Додаткова дотація на вирівнювання фінансової забезпеченості місцевих бюджетів</t>
  </si>
  <si>
    <t>-грошові стягнення за порушення законодавства про охорону навкол. природного середовища (50%)</t>
  </si>
  <si>
    <t>- інші надходження до фонду охорони навколишнього природного середовища</t>
  </si>
  <si>
    <t>Цільові фонди, утворені органами місцевого самоврядування</t>
  </si>
  <si>
    <t xml:space="preserve">Факт  за січень-березень 2013 року          </t>
  </si>
  <si>
    <t>2014 рік</t>
  </si>
  <si>
    <t>До плану  січня- березня  2014 року</t>
  </si>
  <si>
    <t>% до річного плану</t>
  </si>
  <si>
    <t>% виконання річного плану</t>
  </si>
  <si>
    <t>До факту  січня-березня 2013 року</t>
  </si>
  <si>
    <t xml:space="preserve">План на рік  </t>
  </si>
  <si>
    <t>План на              січень - березень</t>
  </si>
  <si>
    <t>Факт за січень-березень</t>
  </si>
  <si>
    <t>2,1 рази</t>
  </si>
  <si>
    <t>2,5 рази</t>
  </si>
  <si>
    <t>2,2 рази</t>
  </si>
  <si>
    <t>Дод дотація з держ бюджету місцевим бюджетам на оплату праці працівників бюдж установ</t>
  </si>
  <si>
    <t>Додаткова дотація на покращення надання соц. послуг найуразливішим верствам населення</t>
  </si>
  <si>
    <t>Додаткова дотація на забезпечення виплат, пов'язаних із підвищенням рівня оплати праці працівників бюджетної сфери</t>
  </si>
  <si>
    <t>2,0 рази</t>
  </si>
  <si>
    <t>-екологічний податок (25,0%)</t>
  </si>
  <si>
    <t>2 рази</t>
  </si>
  <si>
    <t>3,3 рази</t>
  </si>
  <si>
    <t>9,0 рази</t>
  </si>
  <si>
    <t>- кошти від продажу права на землю</t>
  </si>
  <si>
    <t>4,2 рази</t>
  </si>
  <si>
    <t>за I квартал 2014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</si>
</sst>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mmm/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00000"/>
    <numFmt numFmtId="200" formatCode="#,##0.0"/>
    <numFmt numFmtId="201" formatCode="0.000"/>
    <numFmt numFmtId="202" formatCode="0.0000"/>
    <numFmt numFmtId="203" formatCode="0.0%"/>
    <numFmt numFmtId="204" formatCode="#,##0.00000"/>
    <numFmt numFmtId="205" formatCode="#,##0.000"/>
    <numFmt numFmtId="206" formatCode="0.00000"/>
    <numFmt numFmtId="207" formatCode="#,##0.0000"/>
    <numFmt numFmtId="208" formatCode="0.000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89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1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0"/>
      <name val="Times New Roman Cyr"/>
      <family val="1"/>
    </font>
    <font>
      <sz val="10"/>
      <color indexed="9"/>
      <name val="Arial Cyr"/>
      <family val="0"/>
    </font>
    <font>
      <b/>
      <sz val="18"/>
      <color indexed="9"/>
      <name val="Times New Roman"/>
      <family val="1"/>
    </font>
    <font>
      <sz val="10"/>
      <color indexed="8"/>
      <name val="Arial Cyr"/>
      <family val="0"/>
    </font>
    <font>
      <b/>
      <i/>
      <sz val="10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Times New Roman CYR"/>
      <family val="0"/>
    </font>
    <font>
      <sz val="14"/>
      <color indexed="9"/>
      <name val="Times New Roman Cyr"/>
      <family val="0"/>
    </font>
    <font>
      <sz val="11"/>
      <color indexed="9"/>
      <name val="Times New Roman Cyr"/>
      <family val="1"/>
    </font>
    <font>
      <b/>
      <sz val="14"/>
      <color indexed="9"/>
      <name val="Times New Roman Cyr"/>
      <family val="0"/>
    </font>
    <font>
      <sz val="12"/>
      <color indexed="9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sz val="13"/>
      <color indexed="9"/>
      <name val="Times New Roman Cyr"/>
      <family val="1"/>
    </font>
    <font>
      <sz val="12"/>
      <color indexed="9"/>
      <name val="Arial Cyr"/>
      <family val="0"/>
    </font>
    <font>
      <b/>
      <sz val="17.7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6"/>
      <color theme="0"/>
      <name val="Times New Roman"/>
      <family val="1"/>
    </font>
    <font>
      <b/>
      <sz val="10"/>
      <color theme="0"/>
      <name val="Arial Cyr"/>
      <family val="0"/>
    </font>
    <font>
      <sz val="10"/>
      <color theme="0"/>
      <name val="Times New Roman CYR"/>
      <family val="0"/>
    </font>
    <font>
      <sz val="14"/>
      <color theme="0"/>
      <name val="Times New Roman Cyr"/>
      <family val="0"/>
    </font>
    <font>
      <sz val="11"/>
      <color theme="0"/>
      <name val="Times New Roman Cyr"/>
      <family val="1"/>
    </font>
    <font>
      <b/>
      <sz val="14"/>
      <color theme="0"/>
      <name val="Times New Roman Cyr"/>
      <family val="0"/>
    </font>
    <font>
      <b/>
      <sz val="10"/>
      <color theme="0"/>
      <name val="Times New Roman"/>
      <family val="1"/>
    </font>
    <font>
      <sz val="12"/>
      <color theme="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theme="0"/>
      <name val="Times New Roman Cyr"/>
      <family val="0"/>
    </font>
    <font>
      <sz val="12"/>
      <color theme="0"/>
      <name val="Times New Roman"/>
      <family val="1"/>
    </font>
    <font>
      <sz val="13"/>
      <color theme="0"/>
      <name val="Times New Roman Cyr"/>
      <family val="1"/>
    </font>
    <font>
      <sz val="12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0" borderId="0" xfId="0" applyFont="1" applyFill="1" applyAlignment="1">
      <alignment/>
    </xf>
    <xf numFmtId="200" fontId="16" fillId="0" borderId="10" xfId="0" applyNumberFormat="1" applyFont="1" applyFill="1" applyBorder="1" applyAlignment="1">
      <alignment horizontal="center" vertical="center"/>
    </xf>
    <xf numFmtId="200" fontId="4" fillId="0" borderId="12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200" fontId="13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vertical="center" wrapText="1"/>
    </xf>
    <xf numFmtId="200" fontId="3" fillId="0" borderId="10" xfId="0" applyNumberFormat="1" applyFont="1" applyBorder="1" applyAlignment="1">
      <alignment horizontal="center" vertical="center" wrapText="1"/>
    </xf>
    <xf numFmtId="200" fontId="3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vertical="center" wrapText="1"/>
    </xf>
    <xf numFmtId="200" fontId="12" fillId="0" borderId="10" xfId="0" applyNumberFormat="1" applyFont="1" applyBorder="1" applyAlignment="1">
      <alignment horizontal="center" vertical="center" wrapText="1"/>
    </xf>
    <xf numFmtId="200" fontId="12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200" fontId="13" fillId="0" borderId="13" xfId="0" applyNumberFormat="1" applyFont="1" applyBorder="1" applyAlignment="1">
      <alignment horizontal="center" vertical="center" wrapText="1"/>
    </xf>
    <xf numFmtId="200" fontId="3" fillId="0" borderId="1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 wrapText="1"/>
    </xf>
    <xf numFmtId="200" fontId="4" fillId="0" borderId="12" xfId="0" applyNumberFormat="1" applyFont="1" applyBorder="1" applyAlignment="1">
      <alignment horizontal="center" vertical="center" wrapText="1"/>
    </xf>
    <xf numFmtId="200" fontId="4" fillId="0" borderId="12" xfId="0" applyNumberFormat="1" applyFont="1" applyBorder="1" applyAlignment="1">
      <alignment horizontal="center" vertical="center" wrapText="1"/>
    </xf>
    <xf numFmtId="200" fontId="4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vertical="center" wrapText="1"/>
    </xf>
    <xf numFmtId="200" fontId="3" fillId="0" borderId="19" xfId="0" applyNumberFormat="1" applyFont="1" applyBorder="1" applyAlignment="1">
      <alignment horizontal="center" vertical="center" wrapText="1"/>
    </xf>
    <xf numFmtId="200" fontId="3" fillId="0" borderId="2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200" fontId="4" fillId="0" borderId="17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200" fontId="4" fillId="0" borderId="19" xfId="0" applyNumberFormat="1" applyFont="1" applyBorder="1" applyAlignment="1">
      <alignment horizontal="center" vertical="center"/>
    </xf>
    <xf numFmtId="200" fontId="4" fillId="0" borderId="20" xfId="0" applyNumberFormat="1" applyFont="1" applyBorder="1" applyAlignment="1">
      <alignment horizontal="center" vertical="center"/>
    </xf>
    <xf numFmtId="200" fontId="3" fillId="0" borderId="19" xfId="0" applyNumberFormat="1" applyFont="1" applyBorder="1" applyAlignment="1">
      <alignment horizontal="center" vertical="center"/>
    </xf>
    <xf numFmtId="200" fontId="3" fillId="0" borderId="20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left" vertical="center" wrapText="1"/>
    </xf>
    <xf numFmtId="200" fontId="16" fillId="0" borderId="10" xfId="0" applyNumberFormat="1" applyFont="1" applyBorder="1" applyAlignment="1">
      <alignment horizontal="center" vertical="center"/>
    </xf>
    <xf numFmtId="200" fontId="16" fillId="0" borderId="13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/>
    </xf>
    <xf numFmtId="200" fontId="3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200" fontId="3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1" fontId="14" fillId="0" borderId="16" xfId="0" applyNumberFormat="1" applyFont="1" applyBorder="1" applyAlignment="1">
      <alignment vertical="center" wrapText="1"/>
    </xf>
    <xf numFmtId="200" fontId="4" fillId="0" borderId="12" xfId="0" applyNumberFormat="1" applyFont="1" applyBorder="1" applyAlignment="1">
      <alignment horizontal="center" vertical="center"/>
    </xf>
    <xf numFmtId="200" fontId="4" fillId="0" borderId="17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 wrapText="1"/>
    </xf>
    <xf numFmtId="200" fontId="3" fillId="0" borderId="12" xfId="0" applyNumberFormat="1" applyFont="1" applyFill="1" applyBorder="1" applyAlignment="1">
      <alignment horizontal="center" vertical="center"/>
    </xf>
    <xf numFmtId="200" fontId="3" fillId="0" borderId="17" xfId="0" applyNumberFormat="1" applyFont="1" applyBorder="1" applyAlignment="1">
      <alignment horizontal="center" vertical="center"/>
    </xf>
    <xf numFmtId="200" fontId="16" fillId="0" borderId="13" xfId="0" applyNumberFormat="1" applyFont="1" applyFill="1" applyBorder="1" applyAlignment="1">
      <alignment horizontal="center" vertical="center"/>
    </xf>
    <xf numFmtId="200" fontId="4" fillId="0" borderId="13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 wrapText="1"/>
    </xf>
    <xf numFmtId="200" fontId="4" fillId="0" borderId="23" xfId="0" applyNumberFormat="1" applyFont="1" applyBorder="1" applyAlignment="1">
      <alignment horizontal="center" vertical="center"/>
    </xf>
    <xf numFmtId="200" fontId="4" fillId="0" borderId="24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vertical="center" wrapText="1"/>
    </xf>
    <xf numFmtId="200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2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2" fillId="0" borderId="0" xfId="0" applyFont="1" applyBorder="1" applyAlignment="1">
      <alignment/>
    </xf>
    <xf numFmtId="200" fontId="13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200" fontId="4" fillId="0" borderId="12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5" fillId="0" borderId="0" xfId="0" applyNumberFormat="1" applyFont="1" applyFill="1" applyAlignment="1">
      <alignment/>
    </xf>
    <xf numFmtId="49" fontId="75" fillId="0" borderId="0" xfId="0" applyNumberFormat="1" applyFont="1" applyAlignment="1">
      <alignment/>
    </xf>
    <xf numFmtId="0" fontId="75" fillId="33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49" fontId="78" fillId="35" borderId="14" xfId="0" applyNumberFormat="1" applyFont="1" applyFill="1" applyBorder="1" applyAlignment="1">
      <alignment horizontal="left" vertical="center" wrapText="1"/>
    </xf>
    <xf numFmtId="200" fontId="79" fillId="35" borderId="10" xfId="0" applyNumberFormat="1" applyFont="1" applyFill="1" applyBorder="1" applyAlignment="1">
      <alignment horizontal="center" vertical="center" wrapText="1"/>
    </xf>
    <xf numFmtId="200" fontId="79" fillId="35" borderId="10" xfId="0" applyNumberFormat="1" applyFont="1" applyFill="1" applyBorder="1" applyAlignment="1">
      <alignment horizontal="center" vertical="center" wrapText="1"/>
    </xf>
    <xf numFmtId="200" fontId="79" fillId="35" borderId="13" xfId="0" applyNumberFormat="1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49" fontId="80" fillId="35" borderId="14" xfId="0" applyNumberFormat="1" applyFont="1" applyFill="1" applyBorder="1" applyAlignment="1">
      <alignment vertical="center" wrapText="1"/>
    </xf>
    <xf numFmtId="49" fontId="78" fillId="35" borderId="14" xfId="0" applyNumberFormat="1" applyFont="1" applyFill="1" applyBorder="1" applyAlignment="1">
      <alignment vertical="center" wrapText="1"/>
    </xf>
    <xf numFmtId="200" fontId="79" fillId="35" borderId="20" xfId="0" applyNumberFormat="1" applyFont="1" applyFill="1" applyBorder="1" applyAlignment="1">
      <alignment horizontal="center" vertical="center" wrapText="1"/>
    </xf>
    <xf numFmtId="49" fontId="78" fillId="35" borderId="15" xfId="0" applyNumberFormat="1" applyFont="1" applyFill="1" applyBorder="1" applyAlignment="1">
      <alignment vertical="center" wrapText="1"/>
    </xf>
    <xf numFmtId="200" fontId="79" fillId="35" borderId="25" xfId="0" applyNumberFormat="1" applyFont="1" applyFill="1" applyBorder="1" applyAlignment="1">
      <alignment horizontal="center" vertical="center" wrapText="1"/>
    </xf>
    <xf numFmtId="200" fontId="79" fillId="35" borderId="21" xfId="0" applyNumberFormat="1" applyFont="1" applyFill="1" applyBorder="1" applyAlignment="1">
      <alignment horizontal="center" vertical="center" wrapText="1"/>
    </xf>
    <xf numFmtId="49" fontId="80" fillId="35" borderId="14" xfId="0" applyNumberFormat="1" applyFont="1" applyFill="1" applyBorder="1" applyAlignment="1">
      <alignment horizontal="left" vertical="center" wrapText="1"/>
    </xf>
    <xf numFmtId="200" fontId="79" fillId="35" borderId="19" xfId="0" applyNumberFormat="1" applyFont="1" applyFill="1" applyBorder="1" applyAlignment="1">
      <alignment horizontal="center" vertical="center"/>
    </xf>
    <xf numFmtId="200" fontId="79" fillId="35" borderId="10" xfId="0" applyNumberFormat="1" applyFont="1" applyFill="1" applyBorder="1" applyAlignment="1">
      <alignment horizontal="center" vertical="center"/>
    </xf>
    <xf numFmtId="200" fontId="81" fillId="35" borderId="19" xfId="0" applyNumberFormat="1" applyFont="1" applyFill="1" applyBorder="1" applyAlignment="1">
      <alignment horizontal="center" vertical="center"/>
    </xf>
    <xf numFmtId="200" fontId="79" fillId="35" borderId="20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/>
    </xf>
    <xf numFmtId="200" fontId="79" fillId="35" borderId="10" xfId="0" applyNumberFormat="1" applyFont="1" applyFill="1" applyBorder="1" applyAlignment="1">
      <alignment horizontal="center" vertical="center"/>
    </xf>
    <xf numFmtId="200" fontId="79" fillId="35" borderId="13" xfId="0" applyNumberFormat="1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/>
    </xf>
    <xf numFmtId="0" fontId="77" fillId="35" borderId="0" xfId="0" applyFont="1" applyFill="1" applyAlignment="1">
      <alignment/>
    </xf>
    <xf numFmtId="49" fontId="80" fillId="35" borderId="15" xfId="0" applyNumberFormat="1" applyFont="1" applyFill="1" applyBorder="1" applyAlignment="1">
      <alignment vertical="center" wrapText="1"/>
    </xf>
    <xf numFmtId="200" fontId="79" fillId="35" borderId="21" xfId="0" applyNumberFormat="1" applyFont="1" applyFill="1" applyBorder="1" applyAlignment="1">
      <alignment horizontal="center" vertical="center"/>
    </xf>
    <xf numFmtId="200" fontId="79" fillId="35" borderId="25" xfId="0" applyNumberFormat="1" applyFont="1" applyFill="1" applyBorder="1" applyAlignment="1">
      <alignment horizontal="center" vertical="center"/>
    </xf>
    <xf numFmtId="200" fontId="79" fillId="35" borderId="21" xfId="0" applyNumberFormat="1" applyFont="1" applyFill="1" applyBorder="1" applyAlignment="1">
      <alignment horizontal="center" vertical="center"/>
    </xf>
    <xf numFmtId="200" fontId="26" fillId="0" borderId="10" xfId="0" applyNumberFormat="1" applyFont="1" applyBorder="1" applyAlignment="1">
      <alignment horizontal="center" vertical="center" wrapText="1"/>
    </xf>
    <xf numFmtId="200" fontId="26" fillId="0" borderId="10" xfId="0" applyNumberFormat="1" applyFont="1" applyFill="1" applyBorder="1" applyAlignment="1">
      <alignment horizontal="center" vertical="center" wrapText="1"/>
    </xf>
    <xf numFmtId="200" fontId="13" fillId="0" borderId="10" xfId="0" applyNumberFormat="1" applyFont="1" applyFill="1" applyBorder="1" applyAlignment="1">
      <alignment horizontal="center" vertical="center" wrapText="1"/>
    </xf>
    <xf numFmtId="200" fontId="13" fillId="0" borderId="10" xfId="0" applyNumberFormat="1" applyFont="1" applyBorder="1" applyAlignment="1">
      <alignment horizontal="center" vertical="center" wrapText="1"/>
    </xf>
    <xf numFmtId="200" fontId="83" fillId="35" borderId="10" xfId="0" applyNumberFormat="1" applyFont="1" applyFill="1" applyBorder="1" applyAlignment="1">
      <alignment horizontal="center" vertical="center" wrapText="1"/>
    </xf>
    <xf numFmtId="200" fontId="84" fillId="35" borderId="10" xfId="0" applyNumberFormat="1" applyFont="1" applyFill="1" applyBorder="1" applyAlignment="1">
      <alignment horizontal="center" vertical="center" wrapText="1"/>
    </xf>
    <xf numFmtId="200" fontId="26" fillId="0" borderId="25" xfId="0" applyNumberFormat="1" applyFont="1" applyFill="1" applyBorder="1" applyAlignment="1">
      <alignment horizontal="center" vertical="center" wrapText="1"/>
    </xf>
    <xf numFmtId="200" fontId="26" fillId="0" borderId="25" xfId="0" applyNumberFormat="1" applyFont="1" applyBorder="1" applyAlignment="1">
      <alignment horizontal="center" vertical="center" wrapText="1"/>
    </xf>
    <xf numFmtId="200" fontId="2" fillId="0" borderId="12" xfId="0" applyNumberFormat="1" applyFont="1" applyBorder="1" applyAlignment="1">
      <alignment horizontal="center" vertical="center" wrapText="1"/>
    </xf>
    <xf numFmtId="200" fontId="26" fillId="0" borderId="19" xfId="0" applyNumberFormat="1" applyFont="1" applyFill="1" applyBorder="1" applyAlignment="1">
      <alignment horizontal="center" vertical="center" wrapText="1"/>
    </xf>
    <xf numFmtId="200" fontId="26" fillId="0" borderId="19" xfId="0" applyNumberFormat="1" applyFont="1" applyBorder="1" applyAlignment="1">
      <alignment horizontal="center" vertical="center" wrapText="1"/>
    </xf>
    <xf numFmtId="200" fontId="83" fillId="35" borderId="25" xfId="0" applyNumberFormat="1" applyFont="1" applyFill="1" applyBorder="1" applyAlignment="1">
      <alignment horizontal="center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200" fontId="26" fillId="0" borderId="26" xfId="0" applyNumberFormat="1" applyFont="1" applyFill="1" applyBorder="1" applyAlignment="1">
      <alignment horizontal="center" vertical="center" wrapText="1"/>
    </xf>
    <xf numFmtId="200" fontId="15" fillId="0" borderId="19" xfId="0" applyNumberFormat="1" applyFont="1" applyFill="1" applyBorder="1" applyAlignment="1">
      <alignment horizontal="center" vertical="center"/>
    </xf>
    <xf numFmtId="200" fontId="15" fillId="0" borderId="19" xfId="0" applyNumberFormat="1" applyFont="1" applyBorder="1" applyAlignment="1">
      <alignment horizontal="center" vertical="center"/>
    </xf>
    <xf numFmtId="200" fontId="83" fillId="35" borderId="10" xfId="0" applyNumberFormat="1" applyFont="1" applyFill="1" applyBorder="1" applyAlignment="1">
      <alignment horizontal="center" vertical="center" wrapText="1"/>
    </xf>
    <xf numFmtId="200" fontId="83" fillId="35" borderId="19" xfId="0" applyNumberFormat="1" applyFont="1" applyFill="1" applyBorder="1" applyAlignment="1">
      <alignment horizontal="center" vertical="center"/>
    </xf>
    <xf numFmtId="200" fontId="83" fillId="35" borderId="10" xfId="0" applyNumberFormat="1" applyFont="1" applyFill="1" applyBorder="1" applyAlignment="1">
      <alignment horizontal="center" vertical="center"/>
    </xf>
    <xf numFmtId="200" fontId="26" fillId="0" borderId="10" xfId="0" applyNumberFormat="1" applyFont="1" applyFill="1" applyBorder="1" applyAlignment="1">
      <alignment horizontal="center" vertical="center" wrapText="1"/>
    </xf>
    <xf numFmtId="200" fontId="26" fillId="0" borderId="10" xfId="0" applyNumberFormat="1" applyFont="1" applyBorder="1" applyAlignment="1">
      <alignment horizontal="center" vertical="center"/>
    </xf>
    <xf numFmtId="200" fontId="26" fillId="0" borderId="26" xfId="0" applyNumberFormat="1" applyFont="1" applyFill="1" applyBorder="1" applyAlignment="1">
      <alignment horizontal="center" vertical="center" wrapText="1"/>
    </xf>
    <xf numFmtId="200" fontId="15" fillId="0" borderId="10" xfId="0" applyNumberFormat="1" applyFont="1" applyFill="1" applyBorder="1" applyAlignment="1">
      <alignment horizontal="center" vertical="center"/>
    </xf>
    <xf numFmtId="200" fontId="27" fillId="0" borderId="10" xfId="0" applyNumberFormat="1" applyFont="1" applyFill="1" applyBorder="1" applyAlignment="1">
      <alignment horizontal="center" vertical="center"/>
    </xf>
    <xf numFmtId="200" fontId="27" fillId="0" borderId="10" xfId="0" applyNumberFormat="1" applyFont="1" applyBorder="1" applyAlignment="1">
      <alignment horizontal="center" vertical="center"/>
    </xf>
    <xf numFmtId="200" fontId="26" fillId="0" borderId="10" xfId="0" applyNumberFormat="1" applyFont="1" applyFill="1" applyBorder="1" applyAlignment="1">
      <alignment horizontal="center" vertical="center"/>
    </xf>
    <xf numFmtId="172" fontId="26" fillId="36" borderId="10" xfId="0" applyNumberFormat="1" applyFont="1" applyFill="1" applyBorder="1" applyAlignment="1">
      <alignment horizontal="center" vertical="center" wrapText="1"/>
    </xf>
    <xf numFmtId="172" fontId="83" fillId="35" borderId="10" xfId="0" applyNumberFormat="1" applyFont="1" applyFill="1" applyBorder="1" applyAlignment="1">
      <alignment horizontal="center" vertical="center" wrapText="1"/>
    </xf>
    <xf numFmtId="200" fontId="27" fillId="0" borderId="10" xfId="0" applyNumberFormat="1" applyFont="1" applyFill="1" applyBorder="1" applyAlignment="1">
      <alignment horizontal="center" vertical="center" wrapText="1"/>
    </xf>
    <xf numFmtId="200" fontId="15" fillId="0" borderId="10" xfId="0" applyNumberFormat="1" applyFont="1" applyBorder="1" applyAlignment="1">
      <alignment horizontal="center" vertical="center"/>
    </xf>
    <xf numFmtId="200" fontId="26" fillId="0" borderId="25" xfId="0" applyNumberFormat="1" applyFont="1" applyBorder="1" applyAlignment="1">
      <alignment horizontal="center" vertical="center"/>
    </xf>
    <xf numFmtId="200" fontId="83" fillId="35" borderId="25" xfId="0" applyNumberFormat="1" applyFont="1" applyFill="1" applyBorder="1" applyAlignment="1">
      <alignment horizontal="center" vertical="center"/>
    </xf>
    <xf numFmtId="200" fontId="83" fillId="35" borderId="25" xfId="0" applyNumberFormat="1" applyFont="1" applyFill="1" applyBorder="1" applyAlignment="1">
      <alignment horizontal="center" vertical="center" wrapText="1"/>
    </xf>
    <xf numFmtId="200" fontId="26" fillId="0" borderId="25" xfId="0" applyNumberFormat="1" applyFont="1" applyFill="1" applyBorder="1" applyAlignment="1">
      <alignment horizontal="center" vertical="center"/>
    </xf>
    <xf numFmtId="200" fontId="26" fillId="0" borderId="25" xfId="0" applyNumberFormat="1" applyFont="1" applyFill="1" applyBorder="1" applyAlignment="1">
      <alignment horizontal="center" vertical="center" wrapText="1"/>
    </xf>
    <xf numFmtId="4" fontId="83" fillId="35" borderId="25" xfId="0" applyNumberFormat="1" applyFont="1" applyFill="1" applyBorder="1" applyAlignment="1">
      <alignment horizontal="center" vertical="center"/>
    </xf>
    <xf numFmtId="200" fontId="85" fillId="35" borderId="19" xfId="0" applyNumberFormat="1" applyFont="1" applyFill="1" applyBorder="1" applyAlignment="1">
      <alignment horizontal="center" vertical="center"/>
    </xf>
    <xf numFmtId="200" fontId="15" fillId="0" borderId="12" xfId="0" applyNumberFormat="1" applyFont="1" applyFill="1" applyBorder="1" applyAlignment="1">
      <alignment horizontal="center" vertical="center"/>
    </xf>
    <xf numFmtId="200" fontId="26" fillId="0" borderId="12" xfId="0" applyNumberFormat="1" applyFont="1" applyFill="1" applyBorder="1" applyAlignment="1">
      <alignment horizontal="center" vertical="center"/>
    </xf>
    <xf numFmtId="200" fontId="15" fillId="0" borderId="23" xfId="0" applyNumberFormat="1" applyFont="1" applyFill="1" applyBorder="1" applyAlignment="1">
      <alignment horizontal="center" vertical="center"/>
    </xf>
    <xf numFmtId="200" fontId="15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4" fontId="7" fillId="34" borderId="0" xfId="0" applyNumberFormat="1" applyFont="1" applyFill="1" applyAlignment="1">
      <alignment horizontal="center" wrapText="1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/>
    </xf>
    <xf numFmtId="172" fontId="75" fillId="0" borderId="0" xfId="0" applyNumberFormat="1" applyFont="1" applyBorder="1" applyAlignment="1">
      <alignment/>
    </xf>
    <xf numFmtId="0" fontId="76" fillId="0" borderId="0" xfId="0" applyFont="1" applyFill="1" applyBorder="1" applyAlignment="1">
      <alignment/>
    </xf>
    <xf numFmtId="172" fontId="76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72" fontId="75" fillId="0" borderId="0" xfId="0" applyNumberFormat="1" applyFont="1" applyFill="1" applyBorder="1" applyAlignment="1">
      <alignment/>
    </xf>
    <xf numFmtId="172" fontId="78" fillId="0" borderId="0" xfId="0" applyNumberFormat="1" applyFont="1" applyFill="1" applyBorder="1" applyAlignment="1">
      <alignment horizontal="center" vertical="center"/>
    </xf>
    <xf numFmtId="172" fontId="78" fillId="0" borderId="0" xfId="0" applyNumberFormat="1" applyFont="1" applyBorder="1" applyAlignment="1">
      <alignment horizontal="center" vertical="center"/>
    </xf>
    <xf numFmtId="172" fontId="78" fillId="35" borderId="0" xfId="0" applyNumberFormat="1" applyFont="1" applyFill="1" applyBorder="1" applyAlignment="1">
      <alignment horizontal="center" vertical="center"/>
    </xf>
    <xf numFmtId="172" fontId="75" fillId="35" borderId="0" xfId="0" applyNumberFormat="1" applyFont="1" applyFill="1" applyBorder="1" applyAlignment="1">
      <alignment/>
    </xf>
    <xf numFmtId="49" fontId="78" fillId="35" borderId="0" xfId="0" applyNumberFormat="1" applyFont="1" applyFill="1" applyBorder="1" applyAlignment="1">
      <alignment vertical="center" wrapText="1"/>
    </xf>
    <xf numFmtId="172" fontId="78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172" fontId="82" fillId="35" borderId="0" xfId="0" applyNumberFormat="1" applyFont="1" applyFill="1" applyBorder="1" applyAlignment="1">
      <alignment horizontal="center"/>
    </xf>
    <xf numFmtId="49" fontId="86" fillId="0" borderId="0" xfId="0" applyNumberFormat="1" applyFont="1" applyBorder="1" applyAlignment="1">
      <alignment vertical="center" wrapText="1"/>
    </xf>
    <xf numFmtId="200" fontId="79" fillId="0" borderId="0" xfId="0" applyNumberFormat="1" applyFont="1" applyFill="1" applyBorder="1" applyAlignment="1">
      <alignment horizontal="center" vertical="center" wrapText="1"/>
    </xf>
    <xf numFmtId="200" fontId="79" fillId="0" borderId="0" xfId="0" applyNumberFormat="1" applyFont="1" applyFill="1" applyBorder="1" applyAlignment="1">
      <alignment horizontal="center" vertical="center" wrapText="1"/>
    </xf>
    <xf numFmtId="200" fontId="87" fillId="36" borderId="0" xfId="0" applyNumberFormat="1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/>
    </xf>
    <xf numFmtId="0" fontId="88" fillId="35" borderId="0" xfId="0" applyFont="1" applyFill="1" applyBorder="1" applyAlignment="1">
      <alignment horizontal="center"/>
    </xf>
    <xf numFmtId="2" fontId="75" fillId="0" borderId="0" xfId="0" applyNumberFormat="1" applyFont="1" applyBorder="1" applyAlignment="1">
      <alignment/>
    </xf>
    <xf numFmtId="172" fontId="75" fillId="33" borderId="0" xfId="0" applyNumberFormat="1" applyFont="1" applyFill="1" applyBorder="1" applyAlignment="1">
      <alignment/>
    </xf>
    <xf numFmtId="172" fontId="77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25"/>
          <c:y val="0.28775"/>
          <c:w val="0.33375"/>
          <c:h val="0.51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Податок з доходів фізичних осіб
82,8%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Місцеві податки і збори
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Плата за землю
13,5%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Орендна плата за
комунальне майно   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 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Оренда майна
0,7%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0,9%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1,0%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міський!$P$51:$P$58</c:f>
              <c:numCache>
                <c:ptCount val="7"/>
                <c:pt idx="0">
                  <c:v>82.80447157360798</c:v>
                </c:pt>
                <c:pt idx="2">
                  <c:v>1.6931992834331486</c:v>
                </c:pt>
                <c:pt idx="3">
                  <c:v>13.484343364723786</c:v>
                </c:pt>
                <c:pt idx="4">
                  <c:v>1.3521751859416797</c:v>
                </c:pt>
                <c:pt idx="5">
                  <c:v>0</c:v>
                </c:pt>
                <c:pt idx="6">
                  <c:v>0.6658105922933987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5511811023622047" right="0.5511811023622047" top="0.7086614173228347" bottom="0.708661417322834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0.04925</cdr:y>
    </cdr:from>
    <cdr:to>
      <cdr:x>0.99</cdr:x>
      <cdr:y>0.1735</cdr:y>
    </cdr:to>
    <cdr:sp>
      <cdr:nvSpPr>
        <cdr:cNvPr id="1" name="Rectangle 3"/>
        <cdr:cNvSpPr>
          <a:spLocks/>
        </cdr:cNvSpPr>
      </cdr:nvSpPr>
      <cdr:spPr>
        <a:xfrm>
          <a:off x="95250" y="304800"/>
          <a:ext cx="9477375" cy="7715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775" b="1" i="0" u="none" baseline="0">
              <a:solidFill>
                <a:srgbClr val="FFFFFF"/>
              </a:solidFill>
            </a:rPr>
            <a:t>Структура надходжень податкових та неподаткових доходів до загального фонду міського бюджету м.Кіровограда за </a:t>
          </a:r>
          <a:r>
            <a:rPr lang="en-US" cap="none" sz="1775" b="1" i="0" u="none" baseline="0">
              <a:solidFill>
                <a:srgbClr val="FFFFFF"/>
              </a:solidFill>
            </a:rPr>
            <a:t>I </a:t>
          </a:r>
          <a:r>
            <a:rPr lang="en-US" cap="none" sz="1775" b="1" i="0" u="none" baseline="0">
              <a:solidFill>
                <a:srgbClr val="FFFFFF"/>
              </a:solidFill>
            </a:rPr>
            <a:t>квартал </a:t>
          </a:r>
          <a:r>
            <a:rPr lang="en-US" cap="none" sz="1775" b="1" i="0" u="none" baseline="0">
              <a:solidFill>
                <a:srgbClr val="FFFFFF"/>
              </a:solidFill>
            </a:rPr>
            <a:t>2014 року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77400" cy="6229350"/>
    <xdr:graphicFrame>
      <xdr:nvGraphicFramePr>
        <xdr:cNvPr id="1" name="Shape 1025"/>
        <xdr:cNvGraphicFramePr/>
      </xdr:nvGraphicFramePr>
      <xdr:xfrm>
        <a:off x="832256400" y="832256400"/>
        <a:ext cx="96774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R235"/>
  <sheetViews>
    <sheetView showZeros="0" tabSelected="1" zoomScaleSheetLayoutView="75" zoomScalePageLayoutView="0" workbookViewId="0" topLeftCell="B2">
      <pane xSplit="1" ySplit="5" topLeftCell="C7" activePane="bottomRight" state="frozen"/>
      <selection pane="topLeft" activeCell="B2" sqref="B2"/>
      <selection pane="topRight" activeCell="C2" sqref="C2"/>
      <selection pane="bottomLeft" activeCell="B7" sqref="B7"/>
      <selection pane="bottomRight" activeCell="H59" sqref="H59"/>
    </sheetView>
  </sheetViews>
  <sheetFormatPr defaultColWidth="9.00390625" defaultRowHeight="12.75"/>
  <cols>
    <col min="2" max="2" width="50.25390625" style="0" customWidth="1"/>
    <col min="3" max="3" width="14.125" style="0" customWidth="1"/>
    <col min="4" max="4" width="12.125" style="0" customWidth="1"/>
    <col min="5" max="5" width="11.75390625" style="0" customWidth="1"/>
    <col min="6" max="6" width="14.625" style="0" customWidth="1"/>
    <col min="7" max="7" width="11.875" style="0" customWidth="1"/>
    <col min="8" max="8" width="12.75390625" style="0" customWidth="1"/>
    <col min="9" max="9" width="16.75390625" style="0" hidden="1" customWidth="1"/>
    <col min="10" max="10" width="10.75390625" style="0" hidden="1" customWidth="1"/>
    <col min="11" max="11" width="17.875" style="74" hidden="1" customWidth="1"/>
    <col min="12" max="12" width="11.125" style="74" hidden="1" customWidth="1"/>
    <col min="13" max="13" width="9.25390625" style="83" customWidth="1"/>
    <col min="14" max="14" width="19.875" style="82" customWidth="1"/>
    <col min="15" max="15" width="15.625" style="82" customWidth="1"/>
    <col min="16" max="16" width="11.375" style="177" customWidth="1"/>
    <col min="17" max="17" width="12.00390625" style="83" customWidth="1"/>
  </cols>
  <sheetData>
    <row r="1" spans="2:12" ht="12" customHeight="1">
      <c r="B1" s="6"/>
      <c r="C1" s="6"/>
      <c r="D1" s="6"/>
      <c r="E1" s="6"/>
      <c r="F1" s="6"/>
      <c r="G1" s="164"/>
      <c r="H1" s="164"/>
      <c r="I1" s="164"/>
      <c r="J1" s="6"/>
      <c r="K1" s="73"/>
      <c r="L1" s="73"/>
    </row>
    <row r="2" spans="1:148" s="7" customFormat="1" ht="20.25">
      <c r="A2" s="7" t="s">
        <v>23</v>
      </c>
      <c r="B2" s="172" t="s">
        <v>43</v>
      </c>
      <c r="C2" s="172"/>
      <c r="D2" s="172"/>
      <c r="E2" s="172"/>
      <c r="F2" s="172"/>
      <c r="G2" s="172"/>
      <c r="H2" s="172"/>
      <c r="I2" s="172"/>
      <c r="J2" s="172"/>
      <c r="K2" s="75"/>
      <c r="L2" s="75"/>
      <c r="M2" s="84"/>
      <c r="N2" s="178"/>
      <c r="O2" s="178"/>
      <c r="P2" s="179"/>
      <c r="Q2" s="84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</row>
    <row r="3" spans="2:148" ht="19.5" customHeight="1">
      <c r="B3" s="172" t="s">
        <v>84</v>
      </c>
      <c r="C3" s="172"/>
      <c r="D3" s="172"/>
      <c r="E3" s="172"/>
      <c r="F3" s="172"/>
      <c r="G3" s="172"/>
      <c r="H3" s="172"/>
      <c r="I3" s="172"/>
      <c r="J3" s="172"/>
      <c r="K3" s="76"/>
      <c r="L3" s="76"/>
      <c r="M3" s="85"/>
      <c r="N3" s="180"/>
      <c r="O3" s="180"/>
      <c r="P3" s="181"/>
      <c r="Q3" s="8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</row>
    <row r="4" spans="2:148" ht="24" customHeight="1" thickBot="1">
      <c r="B4" s="176" t="s">
        <v>41</v>
      </c>
      <c r="C4" s="176"/>
      <c r="D4" s="176"/>
      <c r="E4" s="10"/>
      <c r="F4" s="10"/>
      <c r="G4" s="8"/>
      <c r="H4" s="14"/>
      <c r="I4" s="15"/>
      <c r="J4" s="8" t="s">
        <v>15</v>
      </c>
      <c r="K4" s="77"/>
      <c r="L4" s="77"/>
      <c r="M4" s="85"/>
      <c r="N4" s="180"/>
      <c r="O4" s="180"/>
      <c r="P4" s="181"/>
      <c r="Q4" s="86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</row>
    <row r="5" spans="2:148" ht="30.75" customHeight="1">
      <c r="B5" s="165" t="s">
        <v>0</v>
      </c>
      <c r="C5" s="167" t="s">
        <v>62</v>
      </c>
      <c r="D5" s="169" t="s">
        <v>63</v>
      </c>
      <c r="E5" s="170"/>
      <c r="F5" s="171"/>
      <c r="G5" s="167" t="s">
        <v>64</v>
      </c>
      <c r="H5" s="167"/>
      <c r="I5" s="173" t="s">
        <v>65</v>
      </c>
      <c r="J5" s="173" t="s">
        <v>66</v>
      </c>
      <c r="K5" s="167" t="s">
        <v>67</v>
      </c>
      <c r="L5" s="175"/>
      <c r="M5" s="182"/>
      <c r="N5" s="180"/>
      <c r="O5" s="180"/>
      <c r="P5" s="181"/>
      <c r="Q5" s="86"/>
      <c r="R5" s="16"/>
      <c r="S5" s="17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</row>
    <row r="6" spans="2:148" ht="42" customHeight="1">
      <c r="B6" s="166"/>
      <c r="C6" s="168"/>
      <c r="D6" s="9" t="s">
        <v>68</v>
      </c>
      <c r="E6" s="9" t="s">
        <v>69</v>
      </c>
      <c r="F6" s="9" t="s">
        <v>70</v>
      </c>
      <c r="G6" s="9" t="s">
        <v>22</v>
      </c>
      <c r="H6" s="9" t="s">
        <v>21</v>
      </c>
      <c r="I6" s="174"/>
      <c r="J6" s="174"/>
      <c r="K6" s="9" t="s">
        <v>22</v>
      </c>
      <c r="L6" s="18" t="s">
        <v>44</v>
      </c>
      <c r="M6" s="182"/>
      <c r="N6" s="180"/>
      <c r="O6" s="180"/>
      <c r="P6" s="181"/>
      <c r="Q6" s="86"/>
      <c r="R6" s="16"/>
      <c r="S6" s="1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</row>
    <row r="7" spans="2:19" ht="15.75" customHeight="1">
      <c r="B7" s="158" t="s">
        <v>14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83"/>
      <c r="Q7" s="87"/>
      <c r="S7" s="2"/>
    </row>
    <row r="8" spans="2:19" ht="18.75" customHeight="1">
      <c r="B8" s="20" t="s">
        <v>26</v>
      </c>
      <c r="C8" s="116">
        <v>61843.1</v>
      </c>
      <c r="D8" s="116">
        <v>328224</v>
      </c>
      <c r="E8" s="116">
        <v>76119.485</v>
      </c>
      <c r="F8" s="117">
        <v>67655.32579</v>
      </c>
      <c r="G8" s="116">
        <f>F8-E8</f>
        <v>-8464.159209999998</v>
      </c>
      <c r="H8" s="116">
        <f aca="true" t="shared" si="0" ref="H8:H14">F8/E8*100</f>
        <v>88.8804302735364</v>
      </c>
      <c r="I8" s="21">
        <f aca="true" t="shared" si="1" ref="I8:I30">F8/D8*100</f>
        <v>20.612546855196452</v>
      </c>
      <c r="J8" s="21">
        <f>F8/D8*100</f>
        <v>20.612546855196452</v>
      </c>
      <c r="K8" s="21">
        <f aca="true" t="shared" si="2" ref="K8:K30">F8-C8</f>
        <v>5812.225790000004</v>
      </c>
      <c r="L8" s="22">
        <f aca="true" t="shared" si="3" ref="L8:L35">F8/C8*100</f>
        <v>109.39834159348416</v>
      </c>
      <c r="M8" s="183"/>
      <c r="Q8" s="87"/>
      <c r="S8" s="2"/>
    </row>
    <row r="9" spans="2:19" ht="30.75" customHeight="1">
      <c r="B9" s="20" t="s">
        <v>27</v>
      </c>
      <c r="C9" s="116">
        <v>91.92678</v>
      </c>
      <c r="D9" s="116">
        <v>4600</v>
      </c>
      <c r="E9" s="116">
        <v>3000</v>
      </c>
      <c r="F9" s="117">
        <v>155.04501</v>
      </c>
      <c r="G9" s="116">
        <f aca="true" t="shared" si="4" ref="G9:G40">F9-E9</f>
        <v>-2844.95499</v>
      </c>
      <c r="H9" s="116">
        <f t="shared" si="0"/>
        <v>5.1681669999999995</v>
      </c>
      <c r="I9" s="21">
        <f t="shared" si="1"/>
        <v>3.3705436956521737</v>
      </c>
      <c r="J9" s="21">
        <f aca="true" t="shared" si="5" ref="J9:J40">F9/D9*100</f>
        <v>3.3705436956521737</v>
      </c>
      <c r="K9" s="21">
        <f t="shared" si="2"/>
        <v>63.11823</v>
      </c>
      <c r="L9" s="22">
        <f t="shared" si="3"/>
        <v>168.66141727144145</v>
      </c>
      <c r="M9" s="183"/>
      <c r="Q9" s="87"/>
      <c r="S9" s="2"/>
    </row>
    <row r="10" spans="2:19" ht="15.75" customHeight="1">
      <c r="B10" s="20" t="s">
        <v>28</v>
      </c>
      <c r="C10" s="116">
        <v>29.7774</v>
      </c>
      <c r="D10" s="116">
        <v>243</v>
      </c>
      <c r="E10" s="116">
        <v>50</v>
      </c>
      <c r="F10" s="117">
        <v>49.68684</v>
      </c>
      <c r="G10" s="116">
        <f t="shared" si="4"/>
        <v>-0.31316000000000344</v>
      </c>
      <c r="H10" s="116">
        <f t="shared" si="0"/>
        <v>99.37368</v>
      </c>
      <c r="I10" s="21">
        <f t="shared" si="1"/>
        <v>20.44725925925926</v>
      </c>
      <c r="J10" s="21">
        <f t="shared" si="5"/>
        <v>20.44725925925926</v>
      </c>
      <c r="K10" s="21">
        <f t="shared" si="2"/>
        <v>19.909439999999996</v>
      </c>
      <c r="L10" s="22">
        <f t="shared" si="3"/>
        <v>166.86090793689172</v>
      </c>
      <c r="M10" s="183"/>
      <c r="Q10" s="87"/>
      <c r="S10" s="2"/>
    </row>
    <row r="11" spans="2:19" ht="17.25" customHeight="1">
      <c r="B11" s="20" t="s">
        <v>2</v>
      </c>
      <c r="C11" s="117">
        <f>C13+C12</f>
        <v>11523.787919999999</v>
      </c>
      <c r="D11" s="116">
        <f>D13+D12</f>
        <v>47802</v>
      </c>
      <c r="E11" s="116">
        <f>E13+E12</f>
        <v>11699.2</v>
      </c>
      <c r="F11" s="117">
        <f>F13+F12</f>
        <v>11017.37172</v>
      </c>
      <c r="G11" s="116">
        <f t="shared" si="4"/>
        <v>-681.8282800000015</v>
      </c>
      <c r="H11" s="116">
        <f t="shared" si="0"/>
        <v>94.17200936816191</v>
      </c>
      <c r="I11" s="21">
        <f t="shared" si="1"/>
        <v>23.047930463160533</v>
      </c>
      <c r="J11" s="21">
        <f t="shared" si="5"/>
        <v>23.047930463160533</v>
      </c>
      <c r="K11" s="21">
        <f t="shared" si="2"/>
        <v>-506.41619999999966</v>
      </c>
      <c r="L11" s="22">
        <f t="shared" si="3"/>
        <v>95.60547101772765</v>
      </c>
      <c r="M11" s="183"/>
      <c r="Q11" s="87"/>
      <c r="S11" s="2"/>
    </row>
    <row r="12" spans="2:19" ht="15.75" customHeight="1">
      <c r="B12" s="23" t="s">
        <v>17</v>
      </c>
      <c r="C12" s="118">
        <v>3734.35891</v>
      </c>
      <c r="D12" s="119">
        <v>13126</v>
      </c>
      <c r="E12" s="119">
        <v>3158.7</v>
      </c>
      <c r="F12" s="118">
        <v>2934.20376</v>
      </c>
      <c r="G12" s="119">
        <f t="shared" si="4"/>
        <v>-224.49623999999994</v>
      </c>
      <c r="H12" s="119">
        <f t="shared" si="0"/>
        <v>92.89276474499003</v>
      </c>
      <c r="I12" s="24">
        <f t="shared" si="1"/>
        <v>22.354134999238152</v>
      </c>
      <c r="J12" s="24">
        <f t="shared" si="5"/>
        <v>22.354134999238152</v>
      </c>
      <c r="K12" s="24">
        <f t="shared" si="2"/>
        <v>-800.15515</v>
      </c>
      <c r="L12" s="25">
        <f t="shared" si="3"/>
        <v>78.57315889328913</v>
      </c>
      <c r="M12" s="183"/>
      <c r="Q12" s="87"/>
      <c r="S12" s="3"/>
    </row>
    <row r="13" spans="2:13" ht="15" customHeight="1">
      <c r="B13" s="23" t="s">
        <v>16</v>
      </c>
      <c r="C13" s="118">
        <v>7789.42901</v>
      </c>
      <c r="D13" s="119">
        <v>34676</v>
      </c>
      <c r="E13" s="119">
        <v>8540.5</v>
      </c>
      <c r="F13" s="118">
        <v>8083.16796</v>
      </c>
      <c r="G13" s="119">
        <f t="shared" si="4"/>
        <v>-457.33204000000023</v>
      </c>
      <c r="H13" s="119">
        <f t="shared" si="0"/>
        <v>94.64513740413324</v>
      </c>
      <c r="I13" s="24">
        <f t="shared" si="1"/>
        <v>23.310554735263583</v>
      </c>
      <c r="J13" s="24">
        <f t="shared" si="5"/>
        <v>23.310554735263583</v>
      </c>
      <c r="K13" s="24">
        <f t="shared" si="2"/>
        <v>293.73894999999993</v>
      </c>
      <c r="L13" s="25">
        <f t="shared" si="3"/>
        <v>103.77099463417538</v>
      </c>
      <c r="M13" s="183"/>
    </row>
    <row r="14" spans="2:13" ht="27.75" customHeight="1">
      <c r="B14" s="20" t="s">
        <v>3</v>
      </c>
      <c r="C14" s="116">
        <f>C18+C17+C16+C15</f>
        <v>1400.5572300000001</v>
      </c>
      <c r="D14" s="116">
        <f>D18+D17+D16</f>
        <v>5811.2</v>
      </c>
      <c r="E14" s="116">
        <f>E17+E18+E16+E15</f>
        <v>1472.3</v>
      </c>
      <c r="F14" s="116">
        <f>F17+F18+F16+F15</f>
        <v>1341.75751</v>
      </c>
      <c r="G14" s="116">
        <f t="shared" si="4"/>
        <v>-130.54249000000004</v>
      </c>
      <c r="H14" s="116">
        <f t="shared" si="0"/>
        <v>91.1334313658901</v>
      </c>
      <c r="I14" s="21">
        <f t="shared" si="1"/>
        <v>23.089164200165197</v>
      </c>
      <c r="J14" s="21">
        <f t="shared" si="5"/>
        <v>23.089164200165197</v>
      </c>
      <c r="K14" s="21">
        <f t="shared" si="2"/>
        <v>-58.79972000000021</v>
      </c>
      <c r="L14" s="22">
        <f t="shared" si="3"/>
        <v>95.801691016939</v>
      </c>
      <c r="M14" s="183"/>
    </row>
    <row r="15" spans="2:13" ht="15" customHeight="1">
      <c r="B15" s="26" t="s">
        <v>57</v>
      </c>
      <c r="C15" s="119">
        <v>5.27942</v>
      </c>
      <c r="D15" s="119"/>
      <c r="E15" s="119"/>
      <c r="F15" s="118">
        <v>0.17</v>
      </c>
      <c r="G15" s="119"/>
      <c r="H15" s="119"/>
      <c r="I15" s="24"/>
      <c r="J15" s="24"/>
      <c r="K15" s="24"/>
      <c r="L15" s="27"/>
      <c r="M15" s="183"/>
    </row>
    <row r="16" spans="2:13" ht="15" customHeight="1">
      <c r="B16" s="26" t="s">
        <v>29</v>
      </c>
      <c r="C16" s="119"/>
      <c r="D16" s="119">
        <v>180</v>
      </c>
      <c r="E16" s="118">
        <v>45</v>
      </c>
      <c r="F16" s="118"/>
      <c r="G16" s="118">
        <f t="shared" si="4"/>
        <v>-45</v>
      </c>
      <c r="H16" s="118"/>
      <c r="I16" s="19">
        <f t="shared" si="1"/>
        <v>0</v>
      </c>
      <c r="J16" s="19">
        <f t="shared" si="5"/>
        <v>0</v>
      </c>
      <c r="K16" s="19"/>
      <c r="L16" s="79"/>
      <c r="M16" s="183"/>
    </row>
    <row r="17" spans="2:13" ht="15.75" customHeight="1">
      <c r="B17" s="26" t="s">
        <v>30</v>
      </c>
      <c r="C17" s="119">
        <v>6.49637</v>
      </c>
      <c r="D17" s="119">
        <v>31.2</v>
      </c>
      <c r="E17" s="118">
        <v>7.8</v>
      </c>
      <c r="F17" s="118">
        <v>16.15105</v>
      </c>
      <c r="G17" s="118">
        <f t="shared" si="4"/>
        <v>8.35105</v>
      </c>
      <c r="H17" s="118" t="s">
        <v>71</v>
      </c>
      <c r="I17" s="19">
        <f t="shared" si="1"/>
        <v>51.7661858974359</v>
      </c>
      <c r="J17" s="19">
        <f t="shared" si="5"/>
        <v>51.7661858974359</v>
      </c>
      <c r="K17" s="19">
        <f t="shared" si="2"/>
        <v>9.654680000000003</v>
      </c>
      <c r="L17" s="79" t="s">
        <v>72</v>
      </c>
      <c r="M17" s="183"/>
    </row>
    <row r="18" spans="2:13" ht="26.25" customHeight="1">
      <c r="B18" s="26" t="s">
        <v>31</v>
      </c>
      <c r="C18" s="119">
        <v>1388.78144</v>
      </c>
      <c r="D18" s="119">
        <v>5600</v>
      </c>
      <c r="E18" s="118">
        <v>1419.5</v>
      </c>
      <c r="F18" s="118">
        <v>1325.43646</v>
      </c>
      <c r="G18" s="118">
        <f t="shared" si="4"/>
        <v>-94.0635400000001</v>
      </c>
      <c r="H18" s="118">
        <f>F18/E18*100</f>
        <v>93.3734737583656</v>
      </c>
      <c r="I18" s="19">
        <f t="shared" si="1"/>
        <v>23.668508214285712</v>
      </c>
      <c r="J18" s="19">
        <f t="shared" si="5"/>
        <v>23.668508214285712</v>
      </c>
      <c r="K18" s="19">
        <f t="shared" si="2"/>
        <v>-63.34498000000008</v>
      </c>
      <c r="L18" s="79">
        <f t="shared" si="3"/>
        <v>95.43880857163528</v>
      </c>
      <c r="M18" s="183"/>
    </row>
    <row r="19" spans="2:16" s="95" customFormat="1" ht="17.25" customHeight="1" hidden="1">
      <c r="B19" s="90" t="s">
        <v>45</v>
      </c>
      <c r="C19" s="120">
        <v>7.45484</v>
      </c>
      <c r="D19" s="121"/>
      <c r="E19" s="121"/>
      <c r="F19" s="120"/>
      <c r="G19" s="120"/>
      <c r="H19" s="120"/>
      <c r="I19" s="91"/>
      <c r="J19" s="92"/>
      <c r="K19" s="91">
        <f t="shared" si="2"/>
        <v>-7.45484</v>
      </c>
      <c r="L19" s="93">
        <f t="shared" si="3"/>
        <v>0</v>
      </c>
      <c r="M19" s="184"/>
      <c r="N19" s="94"/>
      <c r="O19" s="94"/>
      <c r="P19" s="185"/>
    </row>
    <row r="20" spans="2:16" s="95" customFormat="1" ht="30" customHeight="1" hidden="1">
      <c r="B20" s="96" t="s">
        <v>46</v>
      </c>
      <c r="C20" s="120"/>
      <c r="D20" s="120"/>
      <c r="E20" s="120"/>
      <c r="F20" s="120"/>
      <c r="G20" s="120">
        <f t="shared" si="4"/>
        <v>0</v>
      </c>
      <c r="H20" s="120"/>
      <c r="I20" s="92"/>
      <c r="J20" s="92"/>
      <c r="K20" s="92">
        <f t="shared" si="2"/>
        <v>0</v>
      </c>
      <c r="L20" s="93"/>
      <c r="M20" s="184"/>
      <c r="N20" s="94"/>
      <c r="O20" s="186"/>
      <c r="P20" s="185"/>
    </row>
    <row r="21" spans="2:13" ht="16.5" customHeight="1">
      <c r="B21" s="20" t="s">
        <v>5</v>
      </c>
      <c r="C21" s="117">
        <v>40.60935</v>
      </c>
      <c r="D21" s="116">
        <v>160</v>
      </c>
      <c r="E21" s="116">
        <v>38</v>
      </c>
      <c r="F21" s="117">
        <v>15.58292</v>
      </c>
      <c r="G21" s="116">
        <f t="shared" si="4"/>
        <v>-22.41708</v>
      </c>
      <c r="H21" s="116">
        <f>F21/E21*100</f>
        <v>41.007684210526314</v>
      </c>
      <c r="I21" s="21">
        <f t="shared" si="1"/>
        <v>9.739325000000001</v>
      </c>
      <c r="J21" s="21">
        <f t="shared" si="5"/>
        <v>9.739325000000001</v>
      </c>
      <c r="K21" s="21">
        <f t="shared" si="2"/>
        <v>-25.026429999999998</v>
      </c>
      <c r="L21" s="28">
        <f t="shared" si="3"/>
        <v>38.37273928294839</v>
      </c>
      <c r="M21" s="183"/>
    </row>
    <row r="22" spans="2:16" s="95" customFormat="1" ht="28.5" customHeight="1" hidden="1">
      <c r="B22" s="96" t="s">
        <v>32</v>
      </c>
      <c r="C22" s="120">
        <v>35.7271</v>
      </c>
      <c r="D22" s="120"/>
      <c r="E22" s="120"/>
      <c r="F22" s="120"/>
      <c r="G22" s="120">
        <f t="shared" si="4"/>
        <v>0</v>
      </c>
      <c r="H22" s="120"/>
      <c r="I22" s="92"/>
      <c r="J22" s="92"/>
      <c r="K22" s="92">
        <f t="shared" si="2"/>
        <v>-35.7271</v>
      </c>
      <c r="L22" s="93">
        <f t="shared" si="3"/>
        <v>0</v>
      </c>
      <c r="M22" s="184"/>
      <c r="N22" s="94"/>
      <c r="O22" s="94"/>
      <c r="P22" s="185"/>
    </row>
    <row r="23" spans="2:13" ht="40.5" customHeight="1">
      <c r="B23" s="20" t="s">
        <v>33</v>
      </c>
      <c r="C23" s="117">
        <v>1705</v>
      </c>
      <c r="D23" s="116">
        <v>2810.8</v>
      </c>
      <c r="E23" s="116">
        <v>510</v>
      </c>
      <c r="F23" s="117">
        <v>1104.79363</v>
      </c>
      <c r="G23" s="116">
        <f t="shared" si="4"/>
        <v>594.7936299999999</v>
      </c>
      <c r="H23" s="116" t="s">
        <v>73</v>
      </c>
      <c r="I23" s="21">
        <f t="shared" si="1"/>
        <v>39.30530916465062</v>
      </c>
      <c r="J23" s="21">
        <f t="shared" si="5"/>
        <v>39.30530916465062</v>
      </c>
      <c r="K23" s="21">
        <f t="shared" si="2"/>
        <v>-600.2063700000001</v>
      </c>
      <c r="L23" s="28">
        <f t="shared" si="3"/>
        <v>64.79728035190615</v>
      </c>
      <c r="M23" s="183"/>
    </row>
    <row r="24" spans="2:13" ht="18.75" customHeight="1">
      <c r="B24" s="20" t="s">
        <v>4</v>
      </c>
      <c r="C24" s="117">
        <v>34.83998</v>
      </c>
      <c r="D24" s="116">
        <v>126.9</v>
      </c>
      <c r="E24" s="116">
        <v>29.6</v>
      </c>
      <c r="F24" s="117">
        <v>41.66958</v>
      </c>
      <c r="G24" s="116">
        <f t="shared" si="4"/>
        <v>12.069580000000002</v>
      </c>
      <c r="H24" s="116">
        <f>F24/E24*100</f>
        <v>140.77560810810812</v>
      </c>
      <c r="I24" s="21">
        <f t="shared" si="1"/>
        <v>32.836548463356976</v>
      </c>
      <c r="J24" s="21">
        <f t="shared" si="5"/>
        <v>32.836548463356976</v>
      </c>
      <c r="K24" s="21">
        <f t="shared" si="2"/>
        <v>6.829600000000006</v>
      </c>
      <c r="L24" s="22">
        <f t="shared" si="3"/>
        <v>119.6027667065251</v>
      </c>
      <c r="M24" s="183"/>
    </row>
    <row r="25" spans="2:13" ht="17.25" customHeight="1" thickBot="1">
      <c r="B25" s="29" t="s">
        <v>6</v>
      </c>
      <c r="C25" s="122">
        <v>488.03073</v>
      </c>
      <c r="D25" s="123">
        <v>1473.2</v>
      </c>
      <c r="E25" s="123">
        <v>300</v>
      </c>
      <c r="F25" s="122">
        <v>323.65321</v>
      </c>
      <c r="G25" s="116">
        <f t="shared" si="4"/>
        <v>23.65321</v>
      </c>
      <c r="H25" s="116">
        <f>F25/E25*100</f>
        <v>107.88440333333334</v>
      </c>
      <c r="I25" s="21">
        <f t="shared" si="1"/>
        <v>21.969400624490902</v>
      </c>
      <c r="J25" s="21">
        <f t="shared" si="5"/>
        <v>21.969400624490902</v>
      </c>
      <c r="K25" s="21">
        <f t="shared" si="2"/>
        <v>-164.37752</v>
      </c>
      <c r="L25" s="22">
        <f t="shared" si="3"/>
        <v>66.31820295414595</v>
      </c>
      <c r="M25" s="183"/>
    </row>
    <row r="26" spans="2:13" ht="21" customHeight="1" thickBot="1">
      <c r="B26" s="30" t="s">
        <v>20</v>
      </c>
      <c r="C26" s="124">
        <f>C8+C9+C10+C11+C14+C19+C20+C21+C22+C23+C24+C25</f>
        <v>77200.81133000001</v>
      </c>
      <c r="D26" s="124">
        <f>D8+D9+D10+D11+D14+D19+D20+D21+D22+D23+D24+D25</f>
        <v>391251.10000000003</v>
      </c>
      <c r="E26" s="124">
        <f>E8+E9+E10+E11+E14+E19+E20+E21+E22+E23+E24+E25</f>
        <v>93218.585</v>
      </c>
      <c r="F26" s="124">
        <f>F8+F9+F10+F11+F14+F19+F20+F21+F22+F23+F24+F25</f>
        <v>81704.88621</v>
      </c>
      <c r="G26" s="124">
        <f t="shared" si="4"/>
        <v>-11513.69879000001</v>
      </c>
      <c r="H26" s="124">
        <f>F26/E26*100</f>
        <v>87.64870890284378</v>
      </c>
      <c r="I26" s="32">
        <f t="shared" si="1"/>
        <v>20.882979296416032</v>
      </c>
      <c r="J26" s="32">
        <f t="shared" si="5"/>
        <v>20.882979296416032</v>
      </c>
      <c r="K26" s="31">
        <f t="shared" si="2"/>
        <v>4504.074879999986</v>
      </c>
      <c r="L26" s="33">
        <f t="shared" si="3"/>
        <v>105.83423257140008</v>
      </c>
      <c r="M26" s="183"/>
    </row>
    <row r="27" spans="2:13" ht="18" customHeight="1">
      <c r="B27" s="34" t="s">
        <v>7</v>
      </c>
      <c r="C27" s="125">
        <v>31414.85242</v>
      </c>
      <c r="D27" s="126">
        <v>153154.1</v>
      </c>
      <c r="E27" s="126">
        <v>38288.4</v>
      </c>
      <c r="F27" s="125">
        <v>37332.78857</v>
      </c>
      <c r="G27" s="116">
        <f t="shared" si="4"/>
        <v>-955.6114300000045</v>
      </c>
      <c r="H27" s="116">
        <f>F27/E27*100</f>
        <v>97.50417507652446</v>
      </c>
      <c r="I27" s="35">
        <f t="shared" si="1"/>
        <v>24.37596418900963</v>
      </c>
      <c r="J27" s="21">
        <f t="shared" si="5"/>
        <v>24.37596418900963</v>
      </c>
      <c r="K27" s="35">
        <f t="shared" si="2"/>
        <v>5917.936149999998</v>
      </c>
      <c r="L27" s="36">
        <f t="shared" si="3"/>
        <v>118.83801989861456</v>
      </c>
      <c r="M27" s="183"/>
    </row>
    <row r="28" spans="2:16" s="95" customFormat="1" ht="30.75" customHeight="1" hidden="1">
      <c r="B28" s="97" t="s">
        <v>58</v>
      </c>
      <c r="C28" s="120"/>
      <c r="D28" s="120"/>
      <c r="E28" s="120"/>
      <c r="F28" s="120"/>
      <c r="G28" s="120">
        <f t="shared" si="4"/>
        <v>0</v>
      </c>
      <c r="H28" s="120" t="e">
        <f>F28/E28*100</f>
        <v>#DIV/0!</v>
      </c>
      <c r="I28" s="92" t="e">
        <f t="shared" si="1"/>
        <v>#DIV/0!</v>
      </c>
      <c r="J28" s="92" t="e">
        <f t="shared" si="5"/>
        <v>#DIV/0!</v>
      </c>
      <c r="K28" s="92">
        <f t="shared" si="2"/>
        <v>0</v>
      </c>
      <c r="L28" s="98" t="e">
        <f t="shared" si="3"/>
        <v>#DIV/0!</v>
      </c>
      <c r="M28" s="184"/>
      <c r="N28" s="94"/>
      <c r="O28" s="94"/>
      <c r="P28" s="185"/>
    </row>
    <row r="29" spans="2:16" s="95" customFormat="1" ht="40.5" customHeight="1" hidden="1">
      <c r="B29" s="97" t="s">
        <v>74</v>
      </c>
      <c r="C29" s="120"/>
      <c r="D29" s="120"/>
      <c r="E29" s="120"/>
      <c r="F29" s="120"/>
      <c r="G29" s="120"/>
      <c r="H29" s="120"/>
      <c r="I29" s="92"/>
      <c r="J29" s="92"/>
      <c r="K29" s="92">
        <f t="shared" si="2"/>
        <v>0</v>
      </c>
      <c r="L29" s="98" t="e">
        <f t="shared" si="3"/>
        <v>#DIV/0!</v>
      </c>
      <c r="M29" s="184"/>
      <c r="N29" s="94"/>
      <c r="O29" s="94"/>
      <c r="P29" s="185"/>
    </row>
    <row r="30" spans="2:13" ht="30.75" customHeight="1">
      <c r="B30" s="37" t="s">
        <v>51</v>
      </c>
      <c r="C30" s="117">
        <v>111.9</v>
      </c>
      <c r="D30" s="116">
        <v>483.9</v>
      </c>
      <c r="E30" s="117">
        <v>120.7</v>
      </c>
      <c r="F30" s="117">
        <v>120.7</v>
      </c>
      <c r="G30" s="116">
        <f t="shared" si="4"/>
        <v>0</v>
      </c>
      <c r="H30" s="116">
        <f>F30/E30*100</f>
        <v>100</v>
      </c>
      <c r="I30" s="21">
        <f t="shared" si="1"/>
        <v>24.94317007646208</v>
      </c>
      <c r="J30" s="21">
        <f t="shared" si="5"/>
        <v>24.94317007646208</v>
      </c>
      <c r="K30" s="21">
        <f t="shared" si="2"/>
        <v>8.799999999999997</v>
      </c>
      <c r="L30" s="36">
        <f t="shared" si="3"/>
        <v>107.86416443252904</v>
      </c>
      <c r="M30" s="183"/>
    </row>
    <row r="31" spans="2:13" ht="17.25" customHeight="1" hidden="1">
      <c r="B31" s="37"/>
      <c r="C31" s="117"/>
      <c r="D31" s="116"/>
      <c r="E31" s="117"/>
      <c r="F31" s="117"/>
      <c r="G31" s="116"/>
      <c r="H31" s="116"/>
      <c r="I31" s="21"/>
      <c r="J31" s="21"/>
      <c r="K31" s="21"/>
      <c r="L31" s="22"/>
      <c r="M31" s="183"/>
    </row>
    <row r="32" spans="2:13" ht="19.5" customHeight="1" hidden="1" thickBot="1">
      <c r="B32" s="37"/>
      <c r="C32" s="117"/>
      <c r="D32" s="116"/>
      <c r="E32" s="117"/>
      <c r="F32" s="117"/>
      <c r="G32" s="116"/>
      <c r="H32" s="116"/>
      <c r="I32" s="21"/>
      <c r="J32" s="21"/>
      <c r="K32" s="21"/>
      <c r="L32" s="22"/>
      <c r="M32" s="183"/>
    </row>
    <row r="33" spans="2:13" ht="15" customHeight="1" hidden="1">
      <c r="B33" s="37"/>
      <c r="C33" s="117"/>
      <c r="D33" s="116"/>
      <c r="E33" s="117"/>
      <c r="F33" s="117"/>
      <c r="G33" s="116"/>
      <c r="H33" s="116"/>
      <c r="I33" s="21"/>
      <c r="J33" s="21"/>
      <c r="K33" s="21"/>
      <c r="L33" s="22"/>
      <c r="M33" s="183"/>
    </row>
    <row r="34" spans="2:13" ht="18.75" customHeight="1" hidden="1">
      <c r="B34" s="37"/>
      <c r="C34" s="117"/>
      <c r="D34" s="116"/>
      <c r="E34" s="117"/>
      <c r="F34" s="117"/>
      <c r="G34" s="116"/>
      <c r="H34" s="116"/>
      <c r="I34" s="21"/>
      <c r="J34" s="21"/>
      <c r="K34" s="21"/>
      <c r="L34" s="22"/>
      <c r="M34" s="183"/>
    </row>
    <row r="35" spans="2:13" ht="18.75" customHeight="1" thickBot="1">
      <c r="B35" s="37" t="s">
        <v>75</v>
      </c>
      <c r="C35" s="117">
        <v>439.8</v>
      </c>
      <c r="D35" s="116"/>
      <c r="E35" s="117"/>
      <c r="F35" s="117"/>
      <c r="G35" s="116">
        <f t="shared" si="4"/>
        <v>0</v>
      </c>
      <c r="H35" s="116"/>
      <c r="I35" s="21"/>
      <c r="J35" s="21"/>
      <c r="K35" s="21"/>
      <c r="L35" s="22">
        <f t="shared" si="3"/>
        <v>0</v>
      </c>
      <c r="M35" s="183"/>
    </row>
    <row r="36" spans="2:16" s="95" customFormat="1" ht="15.75" customHeight="1" hidden="1">
      <c r="B36" s="99"/>
      <c r="C36" s="127"/>
      <c r="D36" s="127"/>
      <c r="E36" s="127"/>
      <c r="F36" s="127"/>
      <c r="G36" s="120">
        <f t="shared" si="4"/>
        <v>0</v>
      </c>
      <c r="H36" s="120"/>
      <c r="I36" s="100"/>
      <c r="J36" s="92"/>
      <c r="K36" s="100"/>
      <c r="L36" s="101"/>
      <c r="M36" s="184"/>
      <c r="N36" s="94"/>
      <c r="O36" s="94"/>
      <c r="P36" s="185"/>
    </row>
    <row r="37" spans="2:16" s="95" customFormat="1" ht="16.5" customHeight="1" hidden="1" thickBot="1">
      <c r="B37" s="99" t="s">
        <v>76</v>
      </c>
      <c r="C37" s="127"/>
      <c r="D37" s="127"/>
      <c r="E37" s="127"/>
      <c r="F37" s="127"/>
      <c r="G37" s="120">
        <f t="shared" si="4"/>
        <v>0</v>
      </c>
      <c r="H37" s="120"/>
      <c r="I37" s="100"/>
      <c r="J37" s="92"/>
      <c r="K37" s="100"/>
      <c r="L37" s="101"/>
      <c r="M37" s="184"/>
      <c r="N37" s="94"/>
      <c r="O37" s="94"/>
      <c r="P37" s="185"/>
    </row>
    <row r="38" spans="2:13" ht="21" customHeight="1" thickBot="1">
      <c r="B38" s="38" t="s">
        <v>8</v>
      </c>
      <c r="C38" s="128">
        <f>C26+C27+C28+C29+C30+C35</f>
        <v>109167.36375</v>
      </c>
      <c r="D38" s="128">
        <f>D26+D27+D28+D29+D30+D35</f>
        <v>544889.1000000001</v>
      </c>
      <c r="E38" s="128">
        <f>E26+E27+E28+E29+E30+E35</f>
        <v>131627.68500000003</v>
      </c>
      <c r="F38" s="128">
        <f>F26+F27+F28+F29+F30+F35</f>
        <v>119158.37478</v>
      </c>
      <c r="G38" s="128">
        <f t="shared" si="4"/>
        <v>-12469.310220000028</v>
      </c>
      <c r="H38" s="128">
        <f>F38/E38*100</f>
        <v>90.52683315063999</v>
      </c>
      <c r="I38" s="32">
        <f>F38/D38*100</f>
        <v>21.86837189072051</v>
      </c>
      <c r="J38" s="32">
        <f t="shared" si="5"/>
        <v>21.86837189072051</v>
      </c>
      <c r="K38" s="32">
        <f>F38-C38</f>
        <v>9991.011029999994</v>
      </c>
      <c r="L38" s="39">
        <f>F38/C38*100</f>
        <v>109.15201273237672</v>
      </c>
      <c r="M38" s="187"/>
    </row>
    <row r="39" spans="2:13" ht="20.25" customHeight="1" thickBot="1">
      <c r="B39" s="34" t="s">
        <v>47</v>
      </c>
      <c r="C39" s="129">
        <v>68695.05315</v>
      </c>
      <c r="D39" s="126">
        <v>327069.1</v>
      </c>
      <c r="E39" s="125">
        <v>78163.85206</v>
      </c>
      <c r="F39" s="125">
        <v>70934.81518</v>
      </c>
      <c r="G39" s="116">
        <f t="shared" si="4"/>
        <v>-7229.03688</v>
      </c>
      <c r="H39" s="116">
        <f>F39/E39*100</f>
        <v>90.75143216527908</v>
      </c>
      <c r="I39" s="35">
        <f>F39/D39*100</f>
        <v>21.688021026749396</v>
      </c>
      <c r="J39" s="21">
        <f t="shared" si="5"/>
        <v>21.688021026749396</v>
      </c>
      <c r="K39" s="35">
        <f>F39-C39</f>
        <v>2239.762029999998</v>
      </c>
      <c r="L39" s="36">
        <f>F39/C39*100</f>
        <v>103.26044151259237</v>
      </c>
      <c r="M39" s="183"/>
    </row>
    <row r="40" spans="2:13" ht="31.5" customHeight="1" thickBot="1">
      <c r="B40" s="38" t="s">
        <v>9</v>
      </c>
      <c r="C40" s="128">
        <f>C38+C39</f>
        <v>177862.4169</v>
      </c>
      <c r="D40" s="128">
        <f>D38+D39</f>
        <v>871958.2000000001</v>
      </c>
      <c r="E40" s="128">
        <f>E38+E39</f>
        <v>209791.53706000003</v>
      </c>
      <c r="F40" s="128">
        <f>F38+F39</f>
        <v>190093.18996</v>
      </c>
      <c r="G40" s="128">
        <f t="shared" si="4"/>
        <v>-19698.347100000043</v>
      </c>
      <c r="H40" s="128">
        <f>F40/E40*100</f>
        <v>90.61051395301692</v>
      </c>
      <c r="I40" s="31">
        <f>F40/D40*100</f>
        <v>21.800722782353553</v>
      </c>
      <c r="J40" s="31">
        <f t="shared" si="5"/>
        <v>21.800722782353553</v>
      </c>
      <c r="K40" s="31">
        <f>F40-C40</f>
        <v>12230.773059999978</v>
      </c>
      <c r="L40" s="33">
        <f>F40/C40*100</f>
        <v>106.87653596143166</v>
      </c>
      <c r="M40" s="183"/>
    </row>
    <row r="41" spans="2:13" ht="17.25" customHeight="1">
      <c r="B41" s="161" t="s">
        <v>10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83"/>
    </row>
    <row r="42" spans="2:13" ht="23.25" customHeight="1">
      <c r="B42" s="40" t="s">
        <v>34</v>
      </c>
      <c r="C42" s="130">
        <f>C44+C45+C43</f>
        <v>491.68233</v>
      </c>
      <c r="D42" s="131">
        <f>D44+D45+D43</f>
        <v>2217.6</v>
      </c>
      <c r="E42" s="131">
        <f>E44+E45+E43</f>
        <v>521.1</v>
      </c>
      <c r="F42" s="130">
        <f>F44+F45+F43</f>
        <v>222.79401</v>
      </c>
      <c r="G42" s="131">
        <f>F42-E42</f>
        <v>-298.30599000000007</v>
      </c>
      <c r="H42" s="131">
        <f>F42/E42*100</f>
        <v>42.754559585492224</v>
      </c>
      <c r="I42" s="41">
        <f>F42/D42*100</f>
        <v>10.046627435064934</v>
      </c>
      <c r="J42" s="41">
        <f>F42/D42*100</f>
        <v>10.046627435064934</v>
      </c>
      <c r="K42" s="41">
        <f aca="true" t="shared" si="6" ref="K42:K69">F42-C42</f>
        <v>-268.88832</v>
      </c>
      <c r="L42" s="42">
        <f aca="true" t="shared" si="7" ref="L42:L48">F42/C42*100</f>
        <v>45.312592380531555</v>
      </c>
      <c r="M42" s="183"/>
    </row>
    <row r="43" spans="2:16" s="95" customFormat="1" ht="25.5" customHeight="1" hidden="1">
      <c r="B43" s="102" t="s">
        <v>11</v>
      </c>
      <c r="C43" s="132">
        <v>8.06125</v>
      </c>
      <c r="D43" s="133"/>
      <c r="E43" s="133"/>
      <c r="F43" s="132">
        <v>0.22624</v>
      </c>
      <c r="G43" s="134"/>
      <c r="H43" s="134"/>
      <c r="I43" s="103"/>
      <c r="J43" s="105"/>
      <c r="K43" s="103">
        <f t="shared" si="6"/>
        <v>-7.83501</v>
      </c>
      <c r="L43" s="106">
        <f t="shared" si="7"/>
        <v>2.8065126376182357</v>
      </c>
      <c r="M43" s="184"/>
      <c r="N43" s="94"/>
      <c r="O43" s="94"/>
      <c r="P43" s="185"/>
    </row>
    <row r="44" spans="2:13" ht="26.25" customHeight="1">
      <c r="B44" s="20" t="s">
        <v>35</v>
      </c>
      <c r="C44" s="135">
        <v>413.59168</v>
      </c>
      <c r="D44" s="136">
        <v>1932</v>
      </c>
      <c r="E44" s="136">
        <v>450.1</v>
      </c>
      <c r="F44" s="135">
        <v>147.22417</v>
      </c>
      <c r="G44" s="136">
        <f aca="true" t="shared" si="8" ref="G44:G69">F44-E44</f>
        <v>-302.87583000000006</v>
      </c>
      <c r="H44" s="136">
        <f aca="true" t="shared" si="9" ref="H44:H51">F44/E44*100</f>
        <v>32.7092135081093</v>
      </c>
      <c r="I44" s="43">
        <f aca="true" t="shared" si="10" ref="I44:I49">F44/D44*100</f>
        <v>7.620298654244307</v>
      </c>
      <c r="J44" s="45">
        <f aca="true" t="shared" si="11" ref="J44:J69">F44/D44*100</f>
        <v>7.620298654244307</v>
      </c>
      <c r="K44" s="43">
        <f t="shared" si="6"/>
        <v>-266.36751000000004</v>
      </c>
      <c r="L44" s="44">
        <f t="shared" si="7"/>
        <v>35.59650184452453</v>
      </c>
      <c r="M44" s="183"/>
    </row>
    <row r="45" spans="2:13" ht="27" customHeight="1">
      <c r="B45" s="20" t="s">
        <v>36</v>
      </c>
      <c r="C45" s="137">
        <v>70.0294</v>
      </c>
      <c r="D45" s="136">
        <v>285.6</v>
      </c>
      <c r="E45" s="136">
        <v>71</v>
      </c>
      <c r="F45" s="135">
        <v>75.3436</v>
      </c>
      <c r="G45" s="136">
        <f t="shared" si="8"/>
        <v>4.343599999999995</v>
      </c>
      <c r="H45" s="136">
        <f t="shared" si="9"/>
        <v>106.11774647887324</v>
      </c>
      <c r="I45" s="43">
        <f t="shared" si="10"/>
        <v>26.38081232492997</v>
      </c>
      <c r="J45" s="45">
        <f t="shared" si="11"/>
        <v>26.38081232492997</v>
      </c>
      <c r="K45" s="43">
        <f t="shared" si="6"/>
        <v>5.3142</v>
      </c>
      <c r="L45" s="44">
        <f t="shared" si="7"/>
        <v>107.58852710433047</v>
      </c>
      <c r="M45" s="183"/>
    </row>
    <row r="46" spans="2:13" ht="19.5" customHeight="1">
      <c r="B46" s="46" t="s">
        <v>12</v>
      </c>
      <c r="C46" s="138">
        <f>C52+C47</f>
        <v>215.82163999999997</v>
      </c>
      <c r="D46" s="138">
        <f>D52+D47</f>
        <v>1415</v>
      </c>
      <c r="E46" s="138">
        <f>E52+E47</f>
        <v>262.5</v>
      </c>
      <c r="F46" s="138">
        <f>F52+F47</f>
        <v>358.20092999999997</v>
      </c>
      <c r="G46" s="131">
        <f t="shared" si="8"/>
        <v>95.70092999999997</v>
      </c>
      <c r="H46" s="131">
        <f t="shared" si="9"/>
        <v>136.45749714285714</v>
      </c>
      <c r="I46" s="47">
        <f t="shared" si="10"/>
        <v>25.314553356890457</v>
      </c>
      <c r="J46" s="41">
        <f t="shared" si="11"/>
        <v>25.314553356890457</v>
      </c>
      <c r="K46" s="47">
        <f t="shared" si="6"/>
        <v>142.37929</v>
      </c>
      <c r="L46" s="42">
        <f>F46/C46*100</f>
        <v>165.97081275075107</v>
      </c>
      <c r="M46" s="183"/>
    </row>
    <row r="47" spans="2:22" ht="30">
      <c r="B47" s="48" t="s">
        <v>37</v>
      </c>
      <c r="C47" s="139">
        <f>C48+C49+C50+C51</f>
        <v>177.84744999999998</v>
      </c>
      <c r="D47" s="140">
        <f>D48+D49+D50+D51</f>
        <v>1345</v>
      </c>
      <c r="E47" s="140">
        <f>E48+E49+E50+E51</f>
        <v>262.5</v>
      </c>
      <c r="F47" s="140">
        <f>F48+F49+F50+F51</f>
        <v>358.20092999999997</v>
      </c>
      <c r="G47" s="131">
        <f t="shared" si="8"/>
        <v>95.70092999999997</v>
      </c>
      <c r="H47" s="140">
        <f t="shared" si="9"/>
        <v>136.45749714285714</v>
      </c>
      <c r="I47" s="49">
        <f t="shared" si="10"/>
        <v>26.63203940520446</v>
      </c>
      <c r="J47" s="49">
        <f t="shared" si="11"/>
        <v>26.63203940520446</v>
      </c>
      <c r="K47" s="49">
        <f t="shared" si="6"/>
        <v>180.35348</v>
      </c>
      <c r="L47" s="64" t="s">
        <v>77</v>
      </c>
      <c r="M47" s="82"/>
      <c r="R47" s="71"/>
      <c r="S47" s="71"/>
      <c r="T47" s="71"/>
      <c r="U47" s="71"/>
      <c r="V47" s="71"/>
    </row>
    <row r="48" spans="2:31" ht="17.25" customHeight="1">
      <c r="B48" s="20" t="s">
        <v>78</v>
      </c>
      <c r="C48" s="135">
        <v>169.99666</v>
      </c>
      <c r="D48" s="136">
        <v>845</v>
      </c>
      <c r="E48" s="136">
        <v>135.7</v>
      </c>
      <c r="F48" s="141">
        <v>225.49775</v>
      </c>
      <c r="G48" s="136">
        <f t="shared" si="8"/>
        <v>89.79775000000001</v>
      </c>
      <c r="H48" s="136">
        <f t="shared" si="9"/>
        <v>166.17372881355934</v>
      </c>
      <c r="I48" s="51">
        <f t="shared" si="10"/>
        <v>26.686124260355026</v>
      </c>
      <c r="J48" s="51">
        <f t="shared" si="11"/>
        <v>26.686124260355026</v>
      </c>
      <c r="K48" s="51">
        <f t="shared" si="6"/>
        <v>55.501090000000005</v>
      </c>
      <c r="L48" s="52">
        <f t="shared" si="7"/>
        <v>132.64834144388485</v>
      </c>
      <c r="M48" s="188"/>
      <c r="N48" s="157"/>
      <c r="O48" s="157"/>
      <c r="P48" s="157"/>
      <c r="Q48" s="157"/>
      <c r="R48" s="157"/>
      <c r="S48" s="157"/>
      <c r="T48" s="157"/>
      <c r="U48" s="157"/>
      <c r="V48" s="157"/>
      <c r="W48" s="1"/>
      <c r="X48" s="1"/>
      <c r="Y48" s="1"/>
      <c r="Z48" s="1"/>
      <c r="AA48" s="1"/>
      <c r="AB48" s="1"/>
      <c r="AC48" s="1"/>
      <c r="AD48" s="1"/>
      <c r="AE48" s="1"/>
    </row>
    <row r="49" spans="2:31" ht="35.25" customHeight="1">
      <c r="B49" s="20" t="s">
        <v>59</v>
      </c>
      <c r="C49" s="142">
        <v>6.97412</v>
      </c>
      <c r="D49" s="136">
        <v>100</v>
      </c>
      <c r="E49" s="136">
        <v>16.8</v>
      </c>
      <c r="F49" s="135">
        <v>23.04003</v>
      </c>
      <c r="G49" s="136">
        <f t="shared" si="8"/>
        <v>6.240030000000001</v>
      </c>
      <c r="H49" s="136">
        <f t="shared" si="9"/>
        <v>137.14303571428573</v>
      </c>
      <c r="I49" s="51">
        <f t="shared" si="10"/>
        <v>23.04003</v>
      </c>
      <c r="J49" s="51" t="s">
        <v>79</v>
      </c>
      <c r="K49" s="51">
        <f t="shared" si="6"/>
        <v>16.065910000000002</v>
      </c>
      <c r="L49" s="52" t="s">
        <v>80</v>
      </c>
      <c r="M49" s="82"/>
      <c r="Q49" s="82"/>
      <c r="R49" s="72"/>
      <c r="S49" s="72"/>
      <c r="T49" s="72"/>
      <c r="U49" s="72"/>
      <c r="V49" s="72"/>
      <c r="W49" s="1"/>
      <c r="X49" s="1"/>
      <c r="Y49" s="1"/>
      <c r="Z49" s="1"/>
      <c r="AA49" s="1"/>
      <c r="AB49" s="1"/>
      <c r="AC49" s="1"/>
      <c r="AD49" s="1"/>
      <c r="AE49" s="1"/>
    </row>
    <row r="50" spans="2:31" s="111" customFormat="1" ht="30" hidden="1">
      <c r="B50" s="96" t="s">
        <v>38</v>
      </c>
      <c r="C50" s="143">
        <v>0.87667</v>
      </c>
      <c r="D50" s="134"/>
      <c r="E50" s="134"/>
      <c r="F50" s="132">
        <v>0.02051</v>
      </c>
      <c r="G50" s="134">
        <f t="shared" si="8"/>
        <v>0.02051</v>
      </c>
      <c r="H50" s="134"/>
      <c r="I50" s="108"/>
      <c r="J50" s="105"/>
      <c r="K50" s="108">
        <f t="shared" si="6"/>
        <v>-0.8561599999999999</v>
      </c>
      <c r="L50" s="109"/>
      <c r="M50" s="110"/>
      <c r="N50" s="107"/>
      <c r="O50" s="107"/>
      <c r="P50" s="189"/>
      <c r="Q50" s="107"/>
      <c r="R50" s="107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2:31" ht="33.75" customHeight="1">
      <c r="B51" s="20" t="s">
        <v>60</v>
      </c>
      <c r="C51" s="142"/>
      <c r="D51" s="141">
        <v>400</v>
      </c>
      <c r="E51" s="141">
        <v>110</v>
      </c>
      <c r="F51" s="135">
        <v>109.64264</v>
      </c>
      <c r="G51" s="136">
        <f t="shared" si="8"/>
        <v>-0.3573599999999999</v>
      </c>
      <c r="H51" s="136">
        <f t="shared" si="9"/>
        <v>99.67512727272727</v>
      </c>
      <c r="I51" s="51"/>
      <c r="J51" s="41"/>
      <c r="K51" s="51">
        <f t="shared" si="6"/>
        <v>109.64264</v>
      </c>
      <c r="L51" s="52"/>
      <c r="M51" s="82"/>
      <c r="N51" s="190" t="s">
        <v>1</v>
      </c>
      <c r="O51" s="191">
        <f>F8</f>
        <v>67655.32579</v>
      </c>
      <c r="P51" s="177">
        <f>O51*100/O60</f>
        <v>82.80447157360798</v>
      </c>
      <c r="Q51" s="82"/>
      <c r="R51" s="72"/>
      <c r="S51" s="72"/>
      <c r="T51" s="72"/>
      <c r="U51" s="72"/>
      <c r="V51" s="72"/>
      <c r="W51" s="1"/>
      <c r="X51" s="1"/>
      <c r="Y51" s="1"/>
      <c r="Z51" s="1"/>
      <c r="AA51" s="1"/>
      <c r="AB51" s="1"/>
      <c r="AC51" s="1"/>
      <c r="AD51" s="1"/>
      <c r="AE51" s="1"/>
    </row>
    <row r="52" spans="2:31" ht="34.5" customHeight="1">
      <c r="B52" s="48" t="s">
        <v>61</v>
      </c>
      <c r="C52" s="139">
        <v>37.97419</v>
      </c>
      <c r="D52" s="140">
        <v>70</v>
      </c>
      <c r="E52" s="140"/>
      <c r="F52" s="144"/>
      <c r="G52" s="136">
        <f t="shared" si="8"/>
        <v>0</v>
      </c>
      <c r="H52" s="136"/>
      <c r="I52" s="49"/>
      <c r="J52" s="49">
        <f t="shared" si="11"/>
        <v>0</v>
      </c>
      <c r="K52" s="49">
        <f t="shared" si="6"/>
        <v>-37.97419</v>
      </c>
      <c r="L52" s="50">
        <f>F52/C52*100</f>
        <v>0</v>
      </c>
      <c r="M52" s="82"/>
      <c r="N52" s="190"/>
      <c r="O52" s="191"/>
      <c r="Q52" s="82"/>
      <c r="R52" s="72"/>
      <c r="S52" s="72"/>
      <c r="T52" s="72"/>
      <c r="U52" s="72"/>
      <c r="V52" s="72"/>
      <c r="W52" s="1"/>
      <c r="X52" s="1"/>
      <c r="Y52" s="1"/>
      <c r="Z52" s="1"/>
      <c r="AA52" s="1"/>
      <c r="AB52" s="1"/>
      <c r="AC52" s="1"/>
      <c r="AD52" s="1"/>
      <c r="AE52" s="1"/>
    </row>
    <row r="53" spans="2:31" ht="13.5" customHeight="1">
      <c r="B53" s="53" t="s">
        <v>18</v>
      </c>
      <c r="C53" s="145">
        <f>C54+C55+C56+C60+C61</f>
        <v>10685.16459</v>
      </c>
      <c r="D53" s="145">
        <f>D54+D55+D56+D60+D61</f>
        <v>46651</v>
      </c>
      <c r="E53" s="145">
        <f>E54+E55+E56+E60+E61</f>
        <v>10328.199999999999</v>
      </c>
      <c r="F53" s="145">
        <f>F54+F55+F56+F60+F61</f>
        <v>13041.504889999998</v>
      </c>
      <c r="G53" s="131">
        <f t="shared" si="8"/>
        <v>2713.3048899999994</v>
      </c>
      <c r="H53" s="145">
        <f>F53/E53*100</f>
        <v>126.27083993338626</v>
      </c>
      <c r="I53" s="54">
        <f aca="true" t="shared" si="12" ref="I53:I60">F53/D53*100</f>
        <v>27.955466956764052</v>
      </c>
      <c r="J53" s="41">
        <f t="shared" si="11"/>
        <v>27.955466956764052</v>
      </c>
      <c r="K53" s="54">
        <f t="shared" si="6"/>
        <v>2356.340299999998</v>
      </c>
      <c r="L53" s="65">
        <f>F53/C53*100</f>
        <v>122.05244739238965</v>
      </c>
      <c r="M53" s="82"/>
      <c r="N53" s="190" t="s">
        <v>3</v>
      </c>
      <c r="O53" s="192">
        <f>F14+F24</f>
        <v>1383.42709</v>
      </c>
      <c r="P53" s="177">
        <f>O53*100/O60</f>
        <v>1.6931992834331486</v>
      </c>
      <c r="Q53" s="82"/>
      <c r="R53" s="72"/>
      <c r="S53" s="72"/>
      <c r="T53" s="72"/>
      <c r="U53" s="72"/>
      <c r="V53" s="72"/>
      <c r="W53" s="1"/>
      <c r="X53" s="1"/>
      <c r="Y53" s="1"/>
      <c r="Z53" s="1"/>
      <c r="AA53" s="1"/>
      <c r="AB53" s="1"/>
      <c r="AC53" s="1"/>
      <c r="AD53" s="1"/>
      <c r="AE53" s="1"/>
    </row>
    <row r="54" spans="2:31" ht="18.75" customHeight="1">
      <c r="B54" s="56" t="s">
        <v>39</v>
      </c>
      <c r="C54" s="136">
        <v>10240.89366</v>
      </c>
      <c r="D54" s="136">
        <v>41805.9</v>
      </c>
      <c r="E54" s="136">
        <v>9234.4</v>
      </c>
      <c r="F54" s="135">
        <v>11832.40736</v>
      </c>
      <c r="G54" s="136">
        <f t="shared" si="8"/>
        <v>2598.0073599999996</v>
      </c>
      <c r="H54" s="136">
        <f>F54/E54*100</f>
        <v>128.13401368794942</v>
      </c>
      <c r="I54" s="51">
        <f t="shared" si="12"/>
        <v>28.303199691909516</v>
      </c>
      <c r="J54" s="51">
        <f t="shared" si="11"/>
        <v>28.303199691909516</v>
      </c>
      <c r="K54" s="45">
        <f t="shared" si="6"/>
        <v>1591.5136999999995</v>
      </c>
      <c r="L54" s="55">
        <f>F54/C54*100</f>
        <v>115.54076971052152</v>
      </c>
      <c r="M54" s="82"/>
      <c r="N54" s="190" t="s">
        <v>2</v>
      </c>
      <c r="O54" s="192">
        <f>F11</f>
        <v>11017.37172</v>
      </c>
      <c r="P54" s="177">
        <f>O54*100/O60</f>
        <v>13.484343364723786</v>
      </c>
      <c r="Q54" s="82"/>
      <c r="R54" s="72"/>
      <c r="S54" s="72"/>
      <c r="T54" s="72"/>
      <c r="U54" s="72"/>
      <c r="V54" s="72"/>
      <c r="W54" s="1"/>
      <c r="X54" s="1"/>
      <c r="Y54" s="1"/>
      <c r="Z54" s="1"/>
      <c r="AA54" s="1"/>
      <c r="AB54" s="1"/>
      <c r="AC54" s="1"/>
      <c r="AD54" s="1"/>
      <c r="AE54" s="1"/>
    </row>
    <row r="55" spans="2:31" ht="16.5" customHeight="1">
      <c r="B55" s="56" t="s">
        <v>40</v>
      </c>
      <c r="C55" s="136">
        <v>350</v>
      </c>
      <c r="D55" s="136">
        <v>1900</v>
      </c>
      <c r="E55" s="136">
        <v>300</v>
      </c>
      <c r="F55" s="135">
        <v>420</v>
      </c>
      <c r="G55" s="136">
        <f t="shared" si="8"/>
        <v>120</v>
      </c>
      <c r="H55" s="136">
        <f aca="true" t="shared" si="13" ref="H55:H69">F55/E55*100</f>
        <v>140</v>
      </c>
      <c r="I55" s="51">
        <f t="shared" si="12"/>
        <v>22.105263157894736</v>
      </c>
      <c r="J55" s="51">
        <f t="shared" si="11"/>
        <v>22.105263157894736</v>
      </c>
      <c r="K55" s="45">
        <f t="shared" si="6"/>
        <v>70</v>
      </c>
      <c r="L55" s="55">
        <f>F55/C55*100</f>
        <v>120</v>
      </c>
      <c r="M55" s="82"/>
      <c r="N55" s="190" t="s">
        <v>24</v>
      </c>
      <c r="O55" s="192">
        <f>F23</f>
        <v>1104.79363</v>
      </c>
      <c r="P55" s="177">
        <f>O55*100/O60</f>
        <v>1.3521751859416797</v>
      </c>
      <c r="Q55" s="82"/>
      <c r="R55" s="72"/>
      <c r="S55" s="72"/>
      <c r="T55" s="72"/>
      <c r="U55" s="72"/>
      <c r="V55" s="72"/>
      <c r="W55" s="1"/>
      <c r="X55" s="1"/>
      <c r="Y55" s="1"/>
      <c r="Z55" s="1"/>
      <c r="AA55" s="1"/>
      <c r="AB55" s="1"/>
      <c r="AC55" s="1"/>
      <c r="AD55" s="1"/>
      <c r="AE55" s="1"/>
    </row>
    <row r="56" spans="2:31" ht="33.75" customHeight="1" hidden="1">
      <c r="B56" s="57" t="s">
        <v>52</v>
      </c>
      <c r="C56" s="146">
        <v>83.7417</v>
      </c>
      <c r="D56" s="146">
        <v>2500</v>
      </c>
      <c r="E56" s="146">
        <v>650</v>
      </c>
      <c r="F56" s="146">
        <v>756.57518</v>
      </c>
      <c r="G56" s="136">
        <f t="shared" si="8"/>
        <v>106.57518000000005</v>
      </c>
      <c r="H56" s="136">
        <f t="shared" si="13"/>
        <v>116.39618153846155</v>
      </c>
      <c r="I56" s="51"/>
      <c r="J56" s="51"/>
      <c r="K56" s="45">
        <f t="shared" si="6"/>
        <v>672.83348</v>
      </c>
      <c r="L56" s="55" t="s">
        <v>81</v>
      </c>
      <c r="M56" s="82"/>
      <c r="N56" s="190"/>
      <c r="O56" s="193"/>
      <c r="Q56" s="82"/>
      <c r="R56" s="72"/>
      <c r="S56" s="72"/>
      <c r="T56" s="72"/>
      <c r="U56" s="72"/>
      <c r="V56" s="72"/>
      <c r="W56" s="1"/>
      <c r="X56" s="1"/>
      <c r="Y56" s="1"/>
      <c r="Z56" s="1"/>
      <c r="AA56" s="1"/>
      <c r="AB56" s="1"/>
      <c r="AC56" s="1"/>
      <c r="AD56" s="1"/>
      <c r="AE56" s="1"/>
    </row>
    <row r="57" spans="2:31" ht="28.5" customHeight="1">
      <c r="B57" s="57" t="s">
        <v>52</v>
      </c>
      <c r="C57" s="146">
        <v>83.7417</v>
      </c>
      <c r="D57" s="146">
        <v>2500</v>
      </c>
      <c r="E57" s="146">
        <v>650</v>
      </c>
      <c r="F57" s="146">
        <v>756.57518</v>
      </c>
      <c r="G57" s="136">
        <f t="shared" si="8"/>
        <v>106.57518000000005</v>
      </c>
      <c r="H57" s="136">
        <f t="shared" si="13"/>
        <v>116.39618153846155</v>
      </c>
      <c r="I57" s="51">
        <f t="shared" si="12"/>
        <v>30.263007200000004</v>
      </c>
      <c r="J57" s="51">
        <f t="shared" si="11"/>
        <v>30.263007200000004</v>
      </c>
      <c r="K57" s="45">
        <f t="shared" si="6"/>
        <v>672.83348</v>
      </c>
      <c r="L57" s="55" t="s">
        <v>81</v>
      </c>
      <c r="M57" s="82"/>
      <c r="N57" s="190" t="s">
        <v>4</v>
      </c>
      <c r="O57" s="191"/>
      <c r="P57" s="177">
        <f>O57*100/O60</f>
        <v>0</v>
      </c>
      <c r="Q57" s="82"/>
      <c r="R57" s="72"/>
      <c r="S57" s="72"/>
      <c r="T57" s="72"/>
      <c r="U57" s="72"/>
      <c r="V57" s="72"/>
      <c r="W57" s="1"/>
      <c r="X57" s="1"/>
      <c r="Y57" s="1"/>
      <c r="Z57" s="1"/>
      <c r="AA57" s="1"/>
      <c r="AB57" s="1"/>
      <c r="AC57" s="1"/>
      <c r="AD57" s="1"/>
      <c r="AE57" s="1"/>
    </row>
    <row r="58" spans="2:31" s="95" customFormat="1" ht="4.5" customHeight="1">
      <c r="B58" s="112" t="s">
        <v>53</v>
      </c>
      <c r="C58" s="147"/>
      <c r="D58" s="147"/>
      <c r="E58" s="147"/>
      <c r="F58" s="148"/>
      <c r="G58" s="134">
        <f t="shared" si="8"/>
        <v>0</v>
      </c>
      <c r="H58" s="134"/>
      <c r="I58" s="108" t="e">
        <f t="shared" si="12"/>
        <v>#DIV/0!</v>
      </c>
      <c r="J58" s="105" t="e">
        <f t="shared" si="11"/>
        <v>#DIV/0!</v>
      </c>
      <c r="K58" s="104">
        <f t="shared" si="6"/>
        <v>0</v>
      </c>
      <c r="L58" s="113"/>
      <c r="M58" s="94"/>
      <c r="N58" s="194" t="s">
        <v>25</v>
      </c>
      <c r="O58" s="195">
        <v>544</v>
      </c>
      <c r="P58" s="185">
        <f>O58*100/O60</f>
        <v>0.6658105922933987</v>
      </c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2:31" s="95" customFormat="1" ht="6" customHeight="1">
      <c r="B59" s="112" t="s">
        <v>54</v>
      </c>
      <c r="C59" s="147"/>
      <c r="D59" s="147"/>
      <c r="E59" s="147"/>
      <c r="F59" s="148"/>
      <c r="G59" s="134">
        <f t="shared" si="8"/>
        <v>0</v>
      </c>
      <c r="H59" s="134"/>
      <c r="I59" s="108" t="e">
        <f t="shared" si="12"/>
        <v>#DIV/0!</v>
      </c>
      <c r="J59" s="105" t="e">
        <f t="shared" si="11"/>
        <v>#DIV/0!</v>
      </c>
      <c r="K59" s="104">
        <f t="shared" si="6"/>
        <v>0</v>
      </c>
      <c r="L59" s="113"/>
      <c r="M59" s="94"/>
      <c r="N59" s="94"/>
      <c r="O59" s="185">
        <f>F26-O51-O54-O53-O55-O57</f>
        <v>543.9679799999954</v>
      </c>
      <c r="P59" s="185">
        <f>SUM(P51:P58)</f>
        <v>99.99999999999999</v>
      </c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</row>
    <row r="60" spans="2:31" ht="18.75">
      <c r="B60" s="56" t="s">
        <v>48</v>
      </c>
      <c r="C60" s="141">
        <v>8.22627</v>
      </c>
      <c r="D60" s="136">
        <v>390.1</v>
      </c>
      <c r="E60" s="136">
        <v>130</v>
      </c>
      <c r="F60" s="135">
        <v>25.29818</v>
      </c>
      <c r="G60" s="136">
        <f t="shared" si="8"/>
        <v>-104.70182</v>
      </c>
      <c r="H60" s="136">
        <f t="shared" si="13"/>
        <v>19.46013846153846</v>
      </c>
      <c r="I60" s="51">
        <f t="shared" si="12"/>
        <v>6.485049987182773</v>
      </c>
      <c r="J60" s="47">
        <f t="shared" si="11"/>
        <v>6.485049987182773</v>
      </c>
      <c r="K60" s="45">
        <f t="shared" si="6"/>
        <v>17.07191</v>
      </c>
      <c r="L60" s="55"/>
      <c r="M60" s="82"/>
      <c r="O60" s="196">
        <f>SUM(O51:O58)</f>
        <v>81704.91823</v>
      </c>
      <c r="Q60" s="82"/>
      <c r="R60" s="72"/>
      <c r="S60" s="72"/>
      <c r="T60" s="72"/>
      <c r="U60" s="72"/>
      <c r="V60" s="72"/>
      <c r="W60" s="1"/>
      <c r="X60" s="1"/>
      <c r="Y60" s="1"/>
      <c r="Z60" s="1"/>
      <c r="AA60" s="1"/>
      <c r="AB60" s="1"/>
      <c r="AC60" s="1"/>
      <c r="AD60" s="1"/>
      <c r="AE60" s="1"/>
    </row>
    <row r="61" spans="2:31" ht="18.75">
      <c r="B61" s="56" t="s">
        <v>55</v>
      </c>
      <c r="C61" s="149">
        <v>2.30296</v>
      </c>
      <c r="D61" s="146">
        <v>55</v>
      </c>
      <c r="E61" s="146">
        <v>13.8</v>
      </c>
      <c r="F61" s="150">
        <v>7.22417</v>
      </c>
      <c r="G61" s="136">
        <f t="shared" si="8"/>
        <v>-6.575830000000001</v>
      </c>
      <c r="H61" s="136">
        <f t="shared" si="13"/>
        <v>52.34905797101449</v>
      </c>
      <c r="I61" s="51"/>
      <c r="J61" s="41">
        <f t="shared" si="11"/>
        <v>13.134854545454546</v>
      </c>
      <c r="K61" s="45">
        <f t="shared" si="6"/>
        <v>4.92121</v>
      </c>
      <c r="L61" s="55"/>
      <c r="M61" s="82"/>
      <c r="Q61" s="82"/>
      <c r="R61" s="72"/>
      <c r="S61" s="72"/>
      <c r="T61" s="72"/>
      <c r="U61" s="72"/>
      <c r="V61" s="72"/>
      <c r="W61" s="1"/>
      <c r="X61" s="1"/>
      <c r="Y61" s="1"/>
      <c r="Z61" s="1"/>
      <c r="AA61" s="1"/>
      <c r="AB61" s="1"/>
      <c r="AC61" s="1"/>
      <c r="AD61" s="1"/>
      <c r="AE61" s="1"/>
    </row>
    <row r="62" spans="2:31" s="95" customFormat="1" ht="18.75" hidden="1">
      <c r="B62" s="112"/>
      <c r="C62" s="147"/>
      <c r="D62" s="151"/>
      <c r="E62" s="147"/>
      <c r="F62" s="148"/>
      <c r="G62" s="152">
        <f t="shared" si="8"/>
        <v>0</v>
      </c>
      <c r="H62" s="152"/>
      <c r="I62" s="108"/>
      <c r="J62" s="105" t="e">
        <f t="shared" si="11"/>
        <v>#DIV/0!</v>
      </c>
      <c r="K62" s="114">
        <f t="shared" si="6"/>
        <v>0</v>
      </c>
      <c r="L62" s="115"/>
      <c r="M62" s="94"/>
      <c r="N62" s="94"/>
      <c r="O62" s="94"/>
      <c r="P62" s="185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</row>
    <row r="63" spans="2:31" s="95" customFormat="1" ht="18.75" hidden="1">
      <c r="B63" s="112" t="s">
        <v>82</v>
      </c>
      <c r="C63" s="134"/>
      <c r="D63" s="134"/>
      <c r="E63" s="134"/>
      <c r="F63" s="132"/>
      <c r="G63" s="152">
        <f t="shared" si="8"/>
        <v>0</v>
      </c>
      <c r="H63" s="152"/>
      <c r="I63" s="108"/>
      <c r="J63" s="105" t="e">
        <f t="shared" si="11"/>
        <v>#DIV/0!</v>
      </c>
      <c r="K63" s="114">
        <f t="shared" si="6"/>
        <v>0</v>
      </c>
      <c r="L63" s="115"/>
      <c r="M63" s="94"/>
      <c r="N63" s="94"/>
      <c r="O63" s="94"/>
      <c r="P63" s="185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</row>
    <row r="64" spans="2:31" ht="20.25" thickBot="1">
      <c r="B64" s="80" t="s">
        <v>56</v>
      </c>
      <c r="C64" s="139">
        <v>8532.5</v>
      </c>
      <c r="D64" s="139">
        <v>35129.991</v>
      </c>
      <c r="E64" s="139">
        <v>8782.5</v>
      </c>
      <c r="F64" s="139">
        <v>7965.03469</v>
      </c>
      <c r="G64" s="131">
        <f t="shared" si="8"/>
        <v>-817.4653099999996</v>
      </c>
      <c r="H64" s="131">
        <f t="shared" si="13"/>
        <v>90.69211147167664</v>
      </c>
      <c r="I64" s="12" t="e">
        <f>F71/#REF!*100</f>
        <v>#REF!</v>
      </c>
      <c r="J64" s="12">
        <f t="shared" si="11"/>
        <v>22.673033676552894</v>
      </c>
      <c r="K64" s="12">
        <f t="shared" si="6"/>
        <v>-567.4653099999996</v>
      </c>
      <c r="L64" s="64">
        <f aca="true" t="shared" si="14" ref="L64:L69">F64/C64*100</f>
        <v>93.3493664225022</v>
      </c>
      <c r="M64" s="82"/>
      <c r="Q64" s="8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9.5" thickBot="1">
      <c r="B65" s="58" t="s">
        <v>42</v>
      </c>
      <c r="C65" s="153">
        <f>C42+C47+C52+C53+C64</f>
        <v>19925.16856</v>
      </c>
      <c r="D65" s="153">
        <f>D42+D47+D52+D53+D64</f>
        <v>85413.591</v>
      </c>
      <c r="E65" s="153">
        <f>E42+E47+E52+E53+E64</f>
        <v>19894.3</v>
      </c>
      <c r="F65" s="153">
        <f>F42+F47+F52+F53+F64</f>
        <v>21587.53452</v>
      </c>
      <c r="G65" s="153">
        <f t="shared" si="8"/>
        <v>1693.2345200000018</v>
      </c>
      <c r="H65" s="153">
        <f t="shared" si="13"/>
        <v>108.51115404914977</v>
      </c>
      <c r="I65" s="59">
        <f>F65/D65*100</f>
        <v>25.274121210990884</v>
      </c>
      <c r="J65" s="59">
        <f t="shared" si="11"/>
        <v>25.274121210990884</v>
      </c>
      <c r="K65" s="59">
        <f t="shared" si="6"/>
        <v>1662.3659600000028</v>
      </c>
      <c r="L65" s="60">
        <f t="shared" si="14"/>
        <v>108.34304590696023</v>
      </c>
      <c r="M65" s="82"/>
      <c r="Q65" s="8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9.5" thickBot="1">
      <c r="B66" s="61" t="s">
        <v>49</v>
      </c>
      <c r="C66" s="154">
        <v>2118.63802</v>
      </c>
      <c r="D66" s="154">
        <v>16360.399</v>
      </c>
      <c r="E66" s="154">
        <v>8917.299</v>
      </c>
      <c r="F66" s="154">
        <v>8887.42681</v>
      </c>
      <c r="G66" s="154">
        <f t="shared" si="8"/>
        <v>-29.872190000000046</v>
      </c>
      <c r="H66" s="154">
        <f t="shared" si="13"/>
        <v>99.66500854126345</v>
      </c>
      <c r="I66" s="62"/>
      <c r="J66" s="62">
        <f t="shared" si="11"/>
        <v>54.32279989014938</v>
      </c>
      <c r="K66" s="62">
        <f t="shared" si="6"/>
        <v>6768.7887900000005</v>
      </c>
      <c r="L66" s="63" t="s">
        <v>83</v>
      </c>
      <c r="M66" s="82"/>
      <c r="Q66" s="8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9.5" thickBot="1">
      <c r="B67" s="66" t="s">
        <v>50</v>
      </c>
      <c r="C67" s="155">
        <f>C65+C66</f>
        <v>22043.806579999997</v>
      </c>
      <c r="D67" s="155">
        <f>D65+D66</f>
        <v>101773.99</v>
      </c>
      <c r="E67" s="155">
        <f>E65+E66</f>
        <v>28811.599000000002</v>
      </c>
      <c r="F67" s="155">
        <f>F65+F66</f>
        <v>30474.961330000002</v>
      </c>
      <c r="G67" s="155">
        <f t="shared" si="8"/>
        <v>1663.36233</v>
      </c>
      <c r="H67" s="155">
        <f t="shared" si="13"/>
        <v>105.77323851411371</v>
      </c>
      <c r="I67" s="67">
        <f>F67/D67*100</f>
        <v>29.94376198673158</v>
      </c>
      <c r="J67" s="41">
        <f t="shared" si="11"/>
        <v>29.94376198673158</v>
      </c>
      <c r="K67" s="67">
        <f t="shared" si="6"/>
        <v>8431.154750000005</v>
      </c>
      <c r="L67" s="68">
        <f t="shared" si="14"/>
        <v>138.24727240008295</v>
      </c>
      <c r="M67" s="82"/>
      <c r="Q67" s="8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9.5" thickBot="1">
      <c r="B68" s="69" t="s">
        <v>13</v>
      </c>
      <c r="C68" s="153">
        <f>C40+C67</f>
        <v>199906.22348000002</v>
      </c>
      <c r="D68" s="156">
        <f>D67+D40</f>
        <v>973732.1900000001</v>
      </c>
      <c r="E68" s="156">
        <f>E67+E40</f>
        <v>238603.13606000005</v>
      </c>
      <c r="F68" s="153">
        <f>F67+F40</f>
        <v>220568.15128999998</v>
      </c>
      <c r="G68" s="155">
        <f t="shared" si="8"/>
        <v>-18034.98477000007</v>
      </c>
      <c r="H68" s="155">
        <f t="shared" si="13"/>
        <v>92.44143012208148</v>
      </c>
      <c r="I68" s="13">
        <f>F68/D68*100</f>
        <v>22.651829071194612</v>
      </c>
      <c r="J68" s="13">
        <f t="shared" si="11"/>
        <v>22.651829071194612</v>
      </c>
      <c r="K68" s="13">
        <f t="shared" si="6"/>
        <v>20661.927809999965</v>
      </c>
      <c r="L68" s="70">
        <f t="shared" si="14"/>
        <v>110.33581018655336</v>
      </c>
      <c r="M68" s="82"/>
      <c r="Q68" s="8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26.25" thickBot="1">
      <c r="B69" s="69" t="s">
        <v>19</v>
      </c>
      <c r="C69" s="153">
        <f>C38+C65</f>
        <v>129092.53231000001</v>
      </c>
      <c r="D69" s="156">
        <f>D38+D65</f>
        <v>630302.6910000001</v>
      </c>
      <c r="E69" s="156">
        <f>E38+E65</f>
        <v>151521.98500000002</v>
      </c>
      <c r="F69" s="153">
        <f>F38+F65</f>
        <v>140745.9093</v>
      </c>
      <c r="G69" s="156">
        <f t="shared" si="8"/>
        <v>-10776.075700000016</v>
      </c>
      <c r="H69" s="156">
        <f t="shared" si="13"/>
        <v>92.8881107913152</v>
      </c>
      <c r="I69" s="59">
        <f>F69/D69*100</f>
        <v>22.32989186143265</v>
      </c>
      <c r="J69" s="81">
        <f t="shared" si="11"/>
        <v>22.32989186143265</v>
      </c>
      <c r="K69" s="59">
        <f t="shared" si="6"/>
        <v>11653.37698999999</v>
      </c>
      <c r="L69" s="60">
        <f t="shared" si="14"/>
        <v>109.02715035600652</v>
      </c>
      <c r="M69" s="82"/>
      <c r="Q69" s="8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ht="12.75">
      <c r="C70" s="1"/>
      <c r="D70" s="1"/>
      <c r="E70" s="1"/>
      <c r="F70" s="1"/>
      <c r="G70" s="1"/>
      <c r="H70" s="1"/>
      <c r="I70" s="1"/>
      <c r="J70" s="1"/>
      <c r="K70" s="78"/>
      <c r="L70" s="78"/>
      <c r="M70" s="82"/>
      <c r="Q70" s="8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ht="12.75">
      <c r="C71" s="1"/>
      <c r="D71" s="1"/>
      <c r="E71" s="1"/>
      <c r="F71" s="1"/>
      <c r="G71" s="1"/>
      <c r="H71" s="1"/>
      <c r="I71" s="1"/>
      <c r="J71" s="1"/>
      <c r="K71" s="78"/>
      <c r="L71" s="78"/>
      <c r="M71" s="82"/>
      <c r="Q71" s="8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ht="12.75">
      <c r="C72" s="1"/>
      <c r="D72" s="1"/>
      <c r="E72" s="1"/>
      <c r="F72" s="1"/>
      <c r="G72" s="1"/>
      <c r="H72" s="1"/>
      <c r="I72" s="1"/>
      <c r="J72" s="1"/>
      <c r="K72" s="78"/>
      <c r="L72" s="78"/>
      <c r="M72" s="82"/>
      <c r="Q72" s="8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ht="12.75">
      <c r="C73" s="1"/>
      <c r="D73" s="1"/>
      <c r="E73" s="1"/>
      <c r="F73" s="1"/>
      <c r="G73" s="1"/>
      <c r="H73" s="1"/>
      <c r="I73" s="1"/>
      <c r="J73" s="1"/>
      <c r="K73" s="78"/>
      <c r="L73" s="78"/>
      <c r="M73" s="82"/>
      <c r="Q73" s="8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ht="12.75">
      <c r="C74" s="1"/>
      <c r="D74" s="1"/>
      <c r="E74" s="1"/>
      <c r="F74" s="1"/>
      <c r="G74" s="1"/>
      <c r="H74" s="1"/>
      <c r="I74" s="1"/>
      <c r="J74" s="1"/>
      <c r="K74" s="78"/>
      <c r="L74" s="78"/>
      <c r="M74" s="82"/>
      <c r="Q74" s="8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ht="12.75">
      <c r="C75" s="1"/>
      <c r="D75" s="1"/>
      <c r="E75" s="1"/>
      <c r="F75" s="1"/>
      <c r="G75" s="1"/>
      <c r="H75" s="1"/>
      <c r="I75" s="1"/>
      <c r="J75" s="1"/>
      <c r="K75" s="78"/>
      <c r="L75" s="78"/>
      <c r="M75" s="82"/>
      <c r="Q75" s="8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2.75">
      <c r="C76" s="1"/>
      <c r="D76" s="1"/>
      <c r="E76" s="1"/>
      <c r="F76" s="1"/>
      <c r="G76" s="1"/>
      <c r="H76" s="1"/>
      <c r="I76" s="1"/>
      <c r="J76" s="1"/>
      <c r="K76" s="78"/>
      <c r="L76" s="78"/>
      <c r="M76" s="82"/>
      <c r="Q76" s="8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2.75">
      <c r="C77" s="1"/>
      <c r="D77" s="1"/>
      <c r="E77" s="1"/>
      <c r="F77" s="1"/>
      <c r="G77" s="1"/>
      <c r="H77" s="1"/>
      <c r="I77" s="1"/>
      <c r="J77" s="1"/>
      <c r="K77" s="78"/>
      <c r="L77" s="78"/>
      <c r="M77" s="82"/>
      <c r="Q77" s="8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ht="12.75">
      <c r="C78" s="1"/>
      <c r="D78" s="1"/>
      <c r="E78" s="1"/>
      <c r="F78" s="1"/>
      <c r="G78" s="1"/>
      <c r="H78" s="1"/>
      <c r="I78" s="1"/>
      <c r="J78" s="1"/>
      <c r="K78" s="78"/>
      <c r="L78" s="78"/>
      <c r="M78" s="82"/>
      <c r="Q78" s="8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2.75">
      <c r="C79" s="1"/>
      <c r="D79" s="1"/>
      <c r="E79" s="1"/>
      <c r="F79" s="1"/>
      <c r="G79" s="1"/>
      <c r="H79" s="1"/>
      <c r="I79" s="1"/>
      <c r="J79" s="1"/>
      <c r="K79" s="78"/>
      <c r="L79" s="78"/>
      <c r="M79" s="82"/>
      <c r="Q79" s="8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2.75">
      <c r="C80" s="1"/>
      <c r="D80" s="1"/>
      <c r="E80" s="1"/>
      <c r="F80" s="1"/>
      <c r="G80" s="1"/>
      <c r="H80" s="1"/>
      <c r="I80" s="1"/>
      <c r="J80" s="1"/>
      <c r="K80" s="78"/>
      <c r="L80" s="78"/>
      <c r="M80" s="82"/>
      <c r="Q80" s="8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2.75">
      <c r="C81" s="1"/>
      <c r="D81" s="1"/>
      <c r="E81" s="1"/>
      <c r="F81" s="1"/>
      <c r="G81" s="1"/>
      <c r="H81" s="1"/>
      <c r="I81" s="1"/>
      <c r="J81" s="1"/>
      <c r="K81" s="78"/>
      <c r="L81" s="78"/>
      <c r="M81" s="82"/>
      <c r="Q81" s="8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2.75">
      <c r="C82" s="1"/>
      <c r="D82" s="1"/>
      <c r="E82" s="1"/>
      <c r="F82" s="1"/>
      <c r="G82" s="1"/>
      <c r="H82" s="1"/>
      <c r="I82" s="1"/>
      <c r="J82" s="1"/>
      <c r="K82" s="78"/>
      <c r="L82" s="78"/>
      <c r="M82" s="82"/>
      <c r="Q82" s="8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ht="12.75">
      <c r="C83" s="1"/>
      <c r="D83" s="1"/>
      <c r="E83" s="1"/>
      <c r="F83" s="1"/>
      <c r="G83" s="1"/>
      <c r="H83" s="1"/>
      <c r="I83" s="1"/>
      <c r="J83" s="1"/>
      <c r="K83" s="78"/>
      <c r="L83" s="78"/>
      <c r="M83" s="82"/>
      <c r="Q83" s="8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ht="12.75">
      <c r="C84" s="1"/>
      <c r="D84" s="1"/>
      <c r="E84" s="1"/>
      <c r="F84" s="1"/>
      <c r="G84" s="1"/>
      <c r="H84" s="1"/>
      <c r="I84" s="1"/>
      <c r="J84" s="1"/>
      <c r="K84" s="78"/>
      <c r="L84" s="78"/>
      <c r="M84" s="82"/>
      <c r="Q84" s="8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ht="12.75">
      <c r="C85" s="1"/>
      <c r="D85" s="1"/>
      <c r="E85" s="1"/>
      <c r="F85" s="1"/>
      <c r="G85" s="1"/>
      <c r="H85" s="1"/>
      <c r="I85" s="1"/>
      <c r="J85" s="1"/>
      <c r="K85" s="78"/>
      <c r="L85" s="78"/>
      <c r="M85" s="82"/>
      <c r="Q85" s="8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ht="12.75">
      <c r="C86" s="1"/>
      <c r="D86" s="1"/>
      <c r="E86" s="1"/>
      <c r="F86" s="1"/>
      <c r="G86" s="1"/>
      <c r="H86" s="1"/>
      <c r="I86" s="1"/>
      <c r="J86" s="1"/>
      <c r="K86" s="78"/>
      <c r="L86" s="78"/>
      <c r="M86" s="82"/>
      <c r="Q86" s="8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ht="12.75">
      <c r="C87" s="1"/>
      <c r="D87" s="1"/>
      <c r="E87" s="1"/>
      <c r="F87" s="1"/>
      <c r="G87" s="1"/>
      <c r="H87" s="1"/>
      <c r="I87" s="1"/>
      <c r="J87" s="1"/>
      <c r="K87" s="78"/>
      <c r="L87" s="78"/>
      <c r="M87" s="82"/>
      <c r="Q87" s="8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ht="12.75">
      <c r="C88" s="1"/>
      <c r="D88" s="1"/>
      <c r="E88" s="1"/>
      <c r="F88" s="1"/>
      <c r="G88" s="1"/>
      <c r="H88" s="1"/>
      <c r="I88" s="1"/>
      <c r="J88" s="1"/>
      <c r="K88" s="78"/>
      <c r="L88" s="78"/>
      <c r="M88" s="82"/>
      <c r="Q88" s="8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ht="12.75">
      <c r="C89" s="1"/>
      <c r="D89" s="1"/>
      <c r="E89" s="1"/>
      <c r="F89" s="1"/>
      <c r="G89" s="5"/>
      <c r="H89" s="1"/>
      <c r="I89" s="1"/>
      <c r="J89" s="1"/>
      <c r="K89" s="78"/>
      <c r="L89" s="78"/>
      <c r="M89" s="82"/>
      <c r="Q89" s="8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ht="12.75">
      <c r="C90" s="5"/>
      <c r="D90" s="5"/>
      <c r="E90" s="5"/>
      <c r="F90" s="5"/>
      <c r="G90" s="5"/>
      <c r="H90" s="1"/>
      <c r="I90" s="1"/>
      <c r="J90" s="1"/>
      <c r="K90" s="78"/>
      <c r="L90" s="78"/>
      <c r="M90" s="82"/>
      <c r="Q90" s="8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2.75">
      <c r="C91" s="5"/>
      <c r="D91" s="5"/>
      <c r="E91" s="5"/>
      <c r="F91" s="5"/>
      <c r="G91" s="1"/>
      <c r="H91" s="1"/>
      <c r="I91" s="1"/>
      <c r="J91" s="1"/>
      <c r="K91" s="78"/>
      <c r="L91" s="78"/>
      <c r="M91" s="82"/>
      <c r="Q91" s="8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2.75">
      <c r="C92" s="1"/>
      <c r="D92" s="1"/>
      <c r="E92" s="1"/>
      <c r="F92" s="1"/>
      <c r="G92" s="1"/>
      <c r="H92" s="1"/>
      <c r="I92" s="1"/>
      <c r="J92" s="1"/>
      <c r="K92" s="78"/>
      <c r="L92" s="78"/>
      <c r="M92" s="82"/>
      <c r="Q92" s="8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2.75">
      <c r="C93" s="1"/>
      <c r="D93" s="1"/>
      <c r="E93" s="1"/>
      <c r="F93" s="1"/>
      <c r="G93" s="1"/>
      <c r="H93" s="1"/>
      <c r="I93" s="1"/>
      <c r="J93" s="1"/>
      <c r="K93" s="78"/>
      <c r="L93" s="78"/>
      <c r="M93" s="82"/>
      <c r="Q93" s="8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2.75">
      <c r="C94" s="1"/>
      <c r="D94" s="1"/>
      <c r="E94" s="1"/>
      <c r="F94" s="1"/>
      <c r="G94" s="1"/>
      <c r="H94" s="1"/>
      <c r="I94" s="1"/>
      <c r="J94" s="1"/>
      <c r="K94" s="78"/>
      <c r="L94" s="78"/>
      <c r="M94" s="82"/>
      <c r="Q94" s="8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2.75">
      <c r="C95" s="1"/>
      <c r="D95" s="1"/>
      <c r="E95" s="1"/>
      <c r="F95" s="1"/>
      <c r="G95" s="1"/>
      <c r="H95" s="1"/>
      <c r="I95" s="1"/>
      <c r="J95" s="1"/>
      <c r="K95" s="78"/>
      <c r="L95" s="78"/>
      <c r="M95" s="82"/>
      <c r="Q95" s="8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2.75">
      <c r="C96" s="1"/>
      <c r="D96" s="1"/>
      <c r="E96" s="1"/>
      <c r="F96" s="1"/>
      <c r="G96" s="1"/>
      <c r="H96" s="1"/>
      <c r="I96" s="1"/>
      <c r="J96" s="1"/>
      <c r="K96" s="78"/>
      <c r="L96" s="78"/>
      <c r="M96" s="82"/>
      <c r="Q96" s="8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2.75">
      <c r="C97" s="1"/>
      <c r="D97" s="1"/>
      <c r="E97" s="1"/>
      <c r="F97" s="1"/>
      <c r="G97" s="1"/>
      <c r="H97" s="1"/>
      <c r="I97" s="1"/>
      <c r="J97" s="1"/>
      <c r="K97" s="78"/>
      <c r="L97" s="78"/>
      <c r="M97" s="82"/>
      <c r="Q97" s="8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2.75">
      <c r="C98" s="1"/>
      <c r="D98" s="1"/>
      <c r="E98" s="1"/>
      <c r="F98" s="1"/>
      <c r="G98" s="1"/>
      <c r="H98" s="1"/>
      <c r="I98" s="1"/>
      <c r="J98" s="1"/>
      <c r="K98" s="78"/>
      <c r="L98" s="78"/>
      <c r="M98" s="82"/>
      <c r="Q98" s="8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2.75">
      <c r="C99" s="1"/>
      <c r="D99" s="1"/>
      <c r="E99" s="1"/>
      <c r="F99" s="1"/>
      <c r="G99" s="1"/>
      <c r="H99" s="1"/>
      <c r="I99" s="1"/>
      <c r="J99" s="1"/>
      <c r="K99" s="78"/>
      <c r="L99" s="78"/>
      <c r="M99" s="82"/>
      <c r="Q99" s="8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2.75">
      <c r="C100" s="1"/>
      <c r="D100" s="1"/>
      <c r="E100" s="1"/>
      <c r="F100" s="1"/>
      <c r="G100" s="1"/>
      <c r="H100" s="1"/>
      <c r="I100" s="1"/>
      <c r="J100" s="1"/>
      <c r="K100" s="78"/>
      <c r="L100" s="78"/>
      <c r="M100" s="82"/>
      <c r="Q100" s="8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2.75">
      <c r="C101" s="1"/>
      <c r="D101" s="1"/>
      <c r="E101" s="1"/>
      <c r="F101" s="1"/>
      <c r="G101" s="1"/>
      <c r="H101" s="1"/>
      <c r="I101" s="1"/>
      <c r="J101" s="1"/>
      <c r="K101" s="78"/>
      <c r="L101" s="78"/>
      <c r="M101" s="82"/>
      <c r="Q101" s="8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2.75">
      <c r="C102" s="1"/>
      <c r="D102" s="1"/>
      <c r="E102" s="1"/>
      <c r="F102" s="1"/>
      <c r="G102" s="1"/>
      <c r="H102" s="1"/>
      <c r="I102" s="1"/>
      <c r="J102" s="1"/>
      <c r="K102" s="78"/>
      <c r="L102" s="78"/>
      <c r="M102" s="82"/>
      <c r="Q102" s="8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2.75">
      <c r="C103" s="1"/>
      <c r="D103" s="1"/>
      <c r="E103" s="1"/>
      <c r="F103" s="1"/>
      <c r="G103" s="1"/>
      <c r="H103" s="1"/>
      <c r="I103" s="1"/>
      <c r="J103" s="1"/>
      <c r="K103" s="78"/>
      <c r="L103" s="78"/>
      <c r="M103" s="82"/>
      <c r="Q103" s="8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2.75">
      <c r="C104" s="1"/>
      <c r="D104" s="1"/>
      <c r="E104" s="1"/>
      <c r="F104" s="1"/>
      <c r="G104" s="1"/>
      <c r="H104" s="1"/>
      <c r="I104" s="1"/>
      <c r="J104" s="1"/>
      <c r="K104" s="78"/>
      <c r="L104" s="78"/>
      <c r="M104" s="82"/>
      <c r="Q104" s="8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2.75">
      <c r="C105" s="1"/>
      <c r="D105" s="1"/>
      <c r="E105" s="1"/>
      <c r="F105" s="1"/>
      <c r="G105" s="1"/>
      <c r="H105" s="1"/>
      <c r="I105" s="1"/>
      <c r="J105" s="1"/>
      <c r="K105" s="78"/>
      <c r="L105" s="78"/>
      <c r="M105" s="82"/>
      <c r="Q105" s="8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2.75">
      <c r="C106" s="1"/>
      <c r="D106" s="1"/>
      <c r="E106" s="1"/>
      <c r="F106" s="1"/>
      <c r="G106" s="1"/>
      <c r="H106" s="1"/>
      <c r="I106" s="1"/>
      <c r="J106" s="1"/>
      <c r="K106" s="78"/>
      <c r="L106" s="78"/>
      <c r="M106" s="82"/>
      <c r="Q106" s="8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2.75">
      <c r="C107" s="1"/>
      <c r="D107" s="1"/>
      <c r="E107" s="1"/>
      <c r="F107" s="1"/>
      <c r="G107" s="1"/>
      <c r="H107" s="1"/>
      <c r="I107" s="1"/>
      <c r="J107" s="1"/>
      <c r="K107" s="78"/>
      <c r="L107" s="78"/>
      <c r="M107" s="82"/>
      <c r="Q107" s="8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2.75">
      <c r="C108" s="1"/>
      <c r="D108" s="1"/>
      <c r="E108" s="1"/>
      <c r="F108" s="1"/>
      <c r="G108" s="1"/>
      <c r="H108" s="1"/>
      <c r="I108" s="1"/>
      <c r="J108" s="1"/>
      <c r="K108" s="78"/>
      <c r="L108" s="78"/>
      <c r="M108" s="82"/>
      <c r="Q108" s="8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2.75">
      <c r="C109" s="1"/>
      <c r="D109" s="1"/>
      <c r="E109" s="1"/>
      <c r="F109" s="1"/>
      <c r="G109" s="1"/>
      <c r="H109" s="1"/>
      <c r="I109" s="1"/>
      <c r="J109" s="1"/>
      <c r="K109" s="78"/>
      <c r="L109" s="78"/>
      <c r="M109" s="82"/>
      <c r="Q109" s="8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2.75">
      <c r="C110" s="1"/>
      <c r="D110" s="1"/>
      <c r="E110" s="1"/>
      <c r="F110" s="1"/>
      <c r="G110" s="1"/>
      <c r="H110" s="1"/>
      <c r="I110" s="1"/>
      <c r="J110" s="1"/>
      <c r="K110" s="78"/>
      <c r="L110" s="78"/>
      <c r="M110" s="82"/>
      <c r="Q110" s="8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2.75">
      <c r="C111" s="1"/>
      <c r="D111" s="1"/>
      <c r="E111" s="1"/>
      <c r="F111" s="1"/>
      <c r="G111" s="1"/>
      <c r="H111" s="1"/>
      <c r="I111" s="1"/>
      <c r="J111" s="1"/>
      <c r="K111" s="78"/>
      <c r="L111" s="78"/>
      <c r="M111" s="82"/>
      <c r="Q111" s="8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2.75">
      <c r="C112" s="1"/>
      <c r="D112" s="1"/>
      <c r="E112" s="1"/>
      <c r="F112" s="1"/>
      <c r="G112" s="1"/>
      <c r="H112" s="1"/>
      <c r="I112" s="1"/>
      <c r="J112" s="1"/>
      <c r="K112" s="78"/>
      <c r="L112" s="78"/>
      <c r="M112" s="82"/>
      <c r="Q112" s="8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2.75">
      <c r="C113" s="1"/>
      <c r="D113" s="1"/>
      <c r="E113" s="1"/>
      <c r="F113" s="1"/>
      <c r="G113" s="1"/>
      <c r="H113" s="1"/>
      <c r="I113" s="1"/>
      <c r="J113" s="1"/>
      <c r="K113" s="78"/>
      <c r="L113" s="78"/>
      <c r="M113" s="82"/>
      <c r="Q113" s="8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2.75">
      <c r="C114" s="1"/>
      <c r="D114" s="1"/>
      <c r="E114" s="1"/>
      <c r="F114" s="1"/>
      <c r="G114" s="1"/>
      <c r="H114" s="1"/>
      <c r="I114" s="1"/>
      <c r="J114" s="1"/>
      <c r="K114" s="78"/>
      <c r="L114" s="78"/>
      <c r="M114" s="82"/>
      <c r="Q114" s="8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2.75">
      <c r="C115" s="1"/>
      <c r="D115" s="1"/>
      <c r="E115" s="1"/>
      <c r="F115" s="1"/>
      <c r="G115" s="1"/>
      <c r="H115" s="1"/>
      <c r="I115" s="1"/>
      <c r="J115" s="1"/>
      <c r="K115" s="78"/>
      <c r="L115" s="78"/>
      <c r="M115" s="82"/>
      <c r="Q115" s="8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2.75">
      <c r="C116" s="1"/>
      <c r="D116" s="1"/>
      <c r="E116" s="1"/>
      <c r="F116" s="1"/>
      <c r="G116" s="1"/>
      <c r="H116" s="1"/>
      <c r="I116" s="1"/>
      <c r="J116" s="1"/>
      <c r="K116" s="78"/>
      <c r="L116" s="78"/>
      <c r="M116" s="82"/>
      <c r="Q116" s="8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2.75">
      <c r="C117" s="1"/>
      <c r="D117" s="1"/>
      <c r="E117" s="1"/>
      <c r="F117" s="1"/>
      <c r="G117" s="1"/>
      <c r="H117" s="1"/>
      <c r="I117" s="1"/>
      <c r="J117" s="1"/>
      <c r="K117" s="78"/>
      <c r="L117" s="78"/>
      <c r="M117" s="82"/>
      <c r="Q117" s="8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2.75">
      <c r="C118" s="1"/>
      <c r="D118" s="1"/>
      <c r="E118" s="1"/>
      <c r="F118" s="1"/>
      <c r="G118" s="1"/>
      <c r="H118" s="1"/>
      <c r="I118" s="1"/>
      <c r="J118" s="1"/>
      <c r="K118" s="78"/>
      <c r="L118" s="78"/>
      <c r="M118" s="82"/>
      <c r="Q118" s="8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2.75">
      <c r="C119" s="1"/>
      <c r="D119" s="1"/>
      <c r="E119" s="1"/>
      <c r="F119" s="1"/>
      <c r="G119" s="1"/>
      <c r="H119" s="1"/>
      <c r="I119" s="1"/>
      <c r="J119" s="1"/>
      <c r="K119" s="78"/>
      <c r="L119" s="78"/>
      <c r="M119" s="82"/>
      <c r="Q119" s="8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2.75">
      <c r="C120" s="1"/>
      <c r="D120" s="1"/>
      <c r="E120" s="1"/>
      <c r="F120" s="1"/>
      <c r="G120" s="1"/>
      <c r="H120" s="1"/>
      <c r="I120" s="1"/>
      <c r="J120" s="1"/>
      <c r="K120" s="78"/>
      <c r="L120" s="78"/>
      <c r="M120" s="82"/>
      <c r="Q120" s="8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2.75">
      <c r="C121" s="1"/>
      <c r="D121" s="1"/>
      <c r="E121" s="1"/>
      <c r="F121" s="1"/>
      <c r="G121" s="1"/>
      <c r="H121" s="1"/>
      <c r="I121" s="1"/>
      <c r="J121" s="1"/>
      <c r="K121" s="78"/>
      <c r="L121" s="78"/>
      <c r="M121" s="82"/>
      <c r="Q121" s="8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2.75">
      <c r="C122" s="1"/>
      <c r="D122" s="1"/>
      <c r="E122" s="1"/>
      <c r="F122" s="1"/>
      <c r="G122" s="1"/>
      <c r="H122" s="1"/>
      <c r="I122" s="1"/>
      <c r="J122" s="1"/>
      <c r="K122" s="78"/>
      <c r="L122" s="78"/>
      <c r="M122" s="82"/>
      <c r="Q122" s="8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2.75">
      <c r="C123" s="1"/>
      <c r="D123" s="1"/>
      <c r="E123" s="1"/>
      <c r="F123" s="1"/>
      <c r="G123" s="1"/>
      <c r="H123" s="1"/>
      <c r="I123" s="1"/>
      <c r="J123" s="1"/>
      <c r="K123" s="78"/>
      <c r="L123" s="78"/>
      <c r="M123" s="82"/>
      <c r="Q123" s="8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2.75">
      <c r="C124" s="1"/>
      <c r="D124" s="1"/>
      <c r="E124" s="1"/>
      <c r="F124" s="1"/>
      <c r="G124" s="1"/>
      <c r="H124" s="1"/>
      <c r="I124" s="1"/>
      <c r="J124" s="1"/>
      <c r="K124" s="78"/>
      <c r="L124" s="78"/>
      <c r="M124" s="82"/>
      <c r="Q124" s="8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2.75">
      <c r="C125" s="1"/>
      <c r="D125" s="1"/>
      <c r="E125" s="1"/>
      <c r="F125" s="1"/>
      <c r="G125" s="1"/>
      <c r="H125" s="1"/>
      <c r="I125" s="1"/>
      <c r="J125" s="1"/>
      <c r="K125" s="78"/>
      <c r="L125" s="78"/>
      <c r="M125" s="82"/>
      <c r="Q125" s="8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2.75">
      <c r="C126" s="1"/>
      <c r="D126" s="1"/>
      <c r="E126" s="1"/>
      <c r="F126" s="1"/>
      <c r="G126" s="1"/>
      <c r="H126" s="1"/>
      <c r="I126" s="1"/>
      <c r="J126" s="1"/>
      <c r="K126" s="78"/>
      <c r="L126" s="78"/>
      <c r="M126" s="82"/>
      <c r="Q126" s="8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2.75">
      <c r="C127" s="1"/>
      <c r="D127" s="1"/>
      <c r="E127" s="1"/>
      <c r="F127" s="1"/>
      <c r="G127" s="1"/>
      <c r="H127" s="1"/>
      <c r="I127" s="1"/>
      <c r="J127" s="1"/>
      <c r="K127" s="78"/>
      <c r="L127" s="78"/>
      <c r="M127" s="82"/>
      <c r="Q127" s="8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2.75">
      <c r="C128" s="1"/>
      <c r="D128" s="1"/>
      <c r="E128" s="1"/>
      <c r="F128" s="1"/>
      <c r="G128" s="1"/>
      <c r="H128" s="1"/>
      <c r="I128" s="1"/>
      <c r="J128" s="1"/>
      <c r="K128" s="78"/>
      <c r="L128" s="78"/>
      <c r="M128" s="82"/>
      <c r="Q128" s="8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2.75">
      <c r="C129" s="1"/>
      <c r="D129" s="1"/>
      <c r="E129" s="1"/>
      <c r="F129" s="1"/>
      <c r="G129" s="1"/>
      <c r="H129" s="1"/>
      <c r="I129" s="1"/>
      <c r="J129" s="1"/>
      <c r="K129" s="78"/>
      <c r="L129" s="78"/>
      <c r="M129" s="82"/>
      <c r="Q129" s="8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2.75">
      <c r="C130" s="1"/>
      <c r="D130" s="1"/>
      <c r="E130" s="1"/>
      <c r="F130" s="1"/>
      <c r="G130" s="1"/>
      <c r="H130" s="1"/>
      <c r="I130" s="1"/>
      <c r="J130" s="1"/>
      <c r="K130" s="78"/>
      <c r="L130" s="78"/>
      <c r="M130" s="82"/>
      <c r="Q130" s="8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2.75">
      <c r="C131" s="1"/>
      <c r="D131" s="1"/>
      <c r="E131" s="1"/>
      <c r="F131" s="1"/>
      <c r="G131" s="1"/>
      <c r="H131" s="1"/>
      <c r="I131" s="1"/>
      <c r="J131" s="1"/>
      <c r="K131" s="78"/>
      <c r="L131" s="78"/>
      <c r="M131" s="82"/>
      <c r="Q131" s="8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2.75">
      <c r="C132" s="1"/>
      <c r="D132" s="1"/>
      <c r="E132" s="1"/>
      <c r="F132" s="1"/>
      <c r="G132" s="1"/>
      <c r="H132" s="1"/>
      <c r="I132" s="1"/>
      <c r="J132" s="1"/>
      <c r="K132" s="78"/>
      <c r="L132" s="78"/>
      <c r="M132" s="82"/>
      <c r="Q132" s="8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2.75">
      <c r="C133" s="1"/>
      <c r="D133" s="1"/>
      <c r="E133" s="1"/>
      <c r="F133" s="1"/>
      <c r="G133" s="1"/>
      <c r="H133" s="1"/>
      <c r="I133" s="1"/>
      <c r="J133" s="1"/>
      <c r="K133" s="78"/>
      <c r="L133" s="78"/>
      <c r="M133" s="82"/>
      <c r="Q133" s="8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2.75">
      <c r="C134" s="1"/>
      <c r="D134" s="1"/>
      <c r="E134" s="1"/>
      <c r="F134" s="1"/>
      <c r="G134" s="1"/>
      <c r="H134" s="1"/>
      <c r="I134" s="1"/>
      <c r="J134" s="1"/>
      <c r="K134" s="78"/>
      <c r="L134" s="78"/>
      <c r="M134" s="82"/>
      <c r="N134" s="88"/>
      <c r="O134" s="88"/>
      <c r="P134" s="197"/>
      <c r="Q134" s="88"/>
      <c r="R134" s="5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2.75">
      <c r="C135" s="1"/>
      <c r="D135" s="1"/>
      <c r="E135" s="1"/>
      <c r="F135" s="1"/>
      <c r="G135" s="1"/>
      <c r="H135" s="1"/>
      <c r="I135" s="1"/>
      <c r="J135" s="1"/>
      <c r="K135" s="78"/>
      <c r="L135" s="78"/>
      <c r="M135" s="82"/>
      <c r="N135" s="88"/>
      <c r="O135" s="88"/>
      <c r="P135" s="197"/>
      <c r="Q135" s="88"/>
      <c r="R135" s="5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2.75">
      <c r="C136" s="1"/>
      <c r="D136" s="1"/>
      <c r="E136" s="1"/>
      <c r="F136" s="1"/>
      <c r="G136" s="1"/>
      <c r="H136" s="1"/>
      <c r="I136" s="1"/>
      <c r="J136" s="1"/>
      <c r="K136" s="78"/>
      <c r="L136" s="78"/>
      <c r="M136" s="82"/>
      <c r="Q136" s="8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2.75">
      <c r="C137" s="1"/>
      <c r="D137" s="1"/>
      <c r="E137" s="1"/>
      <c r="F137" s="1"/>
      <c r="G137" s="1"/>
      <c r="H137" s="1"/>
      <c r="I137" s="1"/>
      <c r="J137" s="1"/>
      <c r="K137" s="78"/>
      <c r="L137" s="78"/>
      <c r="M137" s="82"/>
      <c r="Q137" s="8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2.75">
      <c r="C138" s="1"/>
      <c r="D138" s="1"/>
      <c r="E138" s="1"/>
      <c r="F138" s="1"/>
      <c r="G138" s="1"/>
      <c r="H138" s="1"/>
      <c r="I138" s="1"/>
      <c r="J138" s="1"/>
      <c r="K138" s="78"/>
      <c r="L138" s="78"/>
      <c r="M138" s="82"/>
      <c r="Q138" s="8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2.75">
      <c r="C139" s="1"/>
      <c r="D139" s="1"/>
      <c r="E139" s="1"/>
      <c r="F139" s="1"/>
      <c r="G139" s="1"/>
      <c r="H139" s="1"/>
      <c r="I139" s="1"/>
      <c r="J139" s="1"/>
      <c r="K139" s="78"/>
      <c r="L139" s="78"/>
      <c r="M139" s="82"/>
      <c r="Q139" s="8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2.75">
      <c r="C140" s="1"/>
      <c r="D140" s="1"/>
      <c r="E140" s="1"/>
      <c r="F140" s="1"/>
      <c r="G140" s="1"/>
      <c r="H140" s="1"/>
      <c r="I140" s="1"/>
      <c r="J140" s="1"/>
      <c r="K140" s="78"/>
      <c r="L140" s="78"/>
      <c r="M140" s="82"/>
      <c r="Q140" s="8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2.75">
      <c r="C141" s="1"/>
      <c r="D141" s="1"/>
      <c r="E141" s="1"/>
      <c r="F141" s="1"/>
      <c r="G141" s="1"/>
      <c r="H141" s="1"/>
      <c r="I141" s="1"/>
      <c r="J141" s="1"/>
      <c r="K141" s="78"/>
      <c r="L141" s="78"/>
      <c r="M141" s="82"/>
      <c r="Q141" s="8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2.75">
      <c r="C142" s="1"/>
      <c r="D142" s="1"/>
      <c r="E142" s="1"/>
      <c r="F142" s="1"/>
      <c r="G142" s="1"/>
      <c r="H142" s="1"/>
      <c r="I142" s="1"/>
      <c r="J142" s="1"/>
      <c r="K142" s="78"/>
      <c r="L142" s="78"/>
      <c r="M142" s="82"/>
      <c r="Q142" s="8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2.75">
      <c r="C143" s="5"/>
      <c r="D143" s="5"/>
      <c r="E143" s="5"/>
      <c r="F143" s="5"/>
      <c r="G143" s="5"/>
      <c r="H143" s="1"/>
      <c r="I143" s="1"/>
      <c r="J143" s="1"/>
      <c r="K143" s="78"/>
      <c r="L143" s="78"/>
      <c r="M143" s="82"/>
      <c r="N143" s="88"/>
      <c r="O143" s="88"/>
      <c r="P143" s="197"/>
      <c r="Q143" s="88"/>
      <c r="R143" s="5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2.75">
      <c r="C144" s="5"/>
      <c r="D144" s="5"/>
      <c r="E144" s="5"/>
      <c r="F144" s="5"/>
      <c r="G144" s="5"/>
      <c r="H144" s="1"/>
      <c r="I144" s="1"/>
      <c r="J144" s="1"/>
      <c r="K144" s="78"/>
      <c r="L144" s="78"/>
      <c r="M144" s="82"/>
      <c r="N144" s="88"/>
      <c r="O144" s="88"/>
      <c r="P144" s="197"/>
      <c r="Q144" s="88"/>
      <c r="R144" s="5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2.75">
      <c r="C145" s="1"/>
      <c r="D145" s="1"/>
      <c r="E145" s="1"/>
      <c r="F145" s="1"/>
      <c r="G145" s="1"/>
      <c r="H145" s="1"/>
      <c r="I145" s="1"/>
      <c r="J145" s="1"/>
      <c r="K145" s="78"/>
      <c r="L145" s="78"/>
      <c r="M145" s="82"/>
      <c r="Q145" s="8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2.75">
      <c r="C146" s="1"/>
      <c r="D146" s="1"/>
      <c r="E146" s="1"/>
      <c r="F146" s="1"/>
      <c r="G146" s="1"/>
      <c r="H146" s="1"/>
      <c r="I146" s="1"/>
      <c r="J146" s="1"/>
      <c r="K146" s="78"/>
      <c r="L146" s="78"/>
      <c r="M146" s="82"/>
      <c r="N146" s="89"/>
      <c r="O146" s="89"/>
      <c r="P146" s="198"/>
      <c r="Q146" s="89"/>
      <c r="R146" s="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2.75">
      <c r="C147" s="1"/>
      <c r="D147" s="1"/>
      <c r="E147" s="1"/>
      <c r="F147" s="1"/>
      <c r="G147" s="1"/>
      <c r="H147" s="1"/>
      <c r="I147" s="1"/>
      <c r="J147" s="1"/>
      <c r="K147" s="78"/>
      <c r="L147" s="78"/>
      <c r="M147" s="82"/>
      <c r="Q147" s="8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2.75">
      <c r="C148" s="1"/>
      <c r="D148" s="1"/>
      <c r="E148" s="1"/>
      <c r="F148" s="1"/>
      <c r="G148" s="1"/>
      <c r="H148" s="1"/>
      <c r="I148" s="1"/>
      <c r="J148" s="1"/>
      <c r="K148" s="78"/>
      <c r="L148" s="78"/>
      <c r="M148" s="82"/>
      <c r="Q148" s="8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2.75">
      <c r="C149" s="1"/>
      <c r="D149" s="1"/>
      <c r="E149" s="1"/>
      <c r="F149" s="1"/>
      <c r="G149" s="1"/>
      <c r="H149" s="1"/>
      <c r="I149" s="1"/>
      <c r="J149" s="1"/>
      <c r="K149" s="78"/>
      <c r="L149" s="78"/>
      <c r="M149" s="82"/>
      <c r="Q149" s="8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2.75">
      <c r="C150" s="1"/>
      <c r="D150" s="1"/>
      <c r="E150" s="1"/>
      <c r="F150" s="1"/>
      <c r="G150" s="1"/>
      <c r="H150" s="1"/>
      <c r="I150" s="1"/>
      <c r="J150" s="1"/>
      <c r="K150" s="78"/>
      <c r="L150" s="78"/>
      <c r="M150" s="82"/>
      <c r="Q150" s="8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2.75">
      <c r="C151" s="1"/>
      <c r="D151" s="1"/>
      <c r="E151" s="1"/>
      <c r="F151" s="1"/>
      <c r="G151" s="1"/>
      <c r="H151" s="1"/>
      <c r="I151" s="1"/>
      <c r="J151" s="1"/>
      <c r="K151" s="78"/>
      <c r="L151" s="78"/>
      <c r="M151" s="82"/>
      <c r="Q151" s="8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2.75">
      <c r="C152" s="1"/>
      <c r="D152" s="1"/>
      <c r="E152" s="1"/>
      <c r="F152" s="1"/>
      <c r="G152" s="1"/>
      <c r="H152" s="1"/>
      <c r="I152" s="1"/>
      <c r="J152" s="1"/>
      <c r="K152" s="78"/>
      <c r="L152" s="78"/>
      <c r="M152" s="82"/>
      <c r="Q152" s="8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2.75">
      <c r="C153" s="1"/>
      <c r="D153" s="1"/>
      <c r="E153" s="1"/>
      <c r="F153" s="1"/>
      <c r="G153" s="1"/>
      <c r="H153" s="1"/>
      <c r="I153" s="1"/>
      <c r="J153" s="1"/>
      <c r="K153" s="78"/>
      <c r="L153" s="78"/>
      <c r="M153" s="82"/>
      <c r="Q153" s="8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2.75">
      <c r="C154" s="1"/>
      <c r="D154" s="1"/>
      <c r="E154" s="1"/>
      <c r="F154" s="1"/>
      <c r="G154" s="1"/>
      <c r="H154" s="1"/>
      <c r="I154" s="1"/>
      <c r="J154" s="1"/>
      <c r="K154" s="78"/>
      <c r="L154" s="78"/>
      <c r="M154" s="82"/>
      <c r="Q154" s="8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2.75">
      <c r="C155" s="1"/>
      <c r="D155" s="1"/>
      <c r="E155" s="1"/>
      <c r="F155" s="1"/>
      <c r="G155" s="1"/>
      <c r="H155" s="1"/>
      <c r="I155" s="1"/>
      <c r="J155" s="1"/>
      <c r="K155" s="78"/>
      <c r="L155" s="78"/>
      <c r="M155" s="82"/>
      <c r="Q155" s="8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2.75">
      <c r="C156" s="1"/>
      <c r="D156" s="1"/>
      <c r="E156" s="1"/>
      <c r="F156" s="1"/>
      <c r="G156" s="1"/>
      <c r="H156" s="1"/>
      <c r="I156" s="1"/>
      <c r="J156" s="1"/>
      <c r="K156" s="78"/>
      <c r="L156" s="78"/>
      <c r="M156" s="82"/>
      <c r="Q156" s="8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2.75">
      <c r="C157" s="1"/>
      <c r="D157" s="1"/>
      <c r="E157" s="1"/>
      <c r="F157" s="1"/>
      <c r="G157" s="1"/>
      <c r="H157" s="1"/>
      <c r="I157" s="1"/>
      <c r="J157" s="1"/>
      <c r="K157" s="78"/>
      <c r="L157" s="78"/>
      <c r="M157" s="82"/>
      <c r="Q157" s="8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2.75">
      <c r="C158" s="1"/>
      <c r="D158" s="1"/>
      <c r="E158" s="1"/>
      <c r="F158" s="1"/>
      <c r="G158" s="1"/>
      <c r="H158" s="1"/>
      <c r="I158" s="1"/>
      <c r="J158" s="1"/>
      <c r="K158" s="78"/>
      <c r="L158" s="78"/>
      <c r="M158" s="82"/>
      <c r="Q158" s="8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2.75">
      <c r="C159" s="1"/>
      <c r="D159" s="1"/>
      <c r="E159" s="1"/>
      <c r="F159" s="1"/>
      <c r="G159" s="1"/>
      <c r="H159" s="1"/>
      <c r="I159" s="1"/>
      <c r="J159" s="1"/>
      <c r="K159" s="78"/>
      <c r="L159" s="78"/>
      <c r="M159" s="82"/>
      <c r="Q159" s="8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2.75">
      <c r="C160" s="1"/>
      <c r="D160" s="1"/>
      <c r="E160" s="1"/>
      <c r="F160" s="1"/>
      <c r="G160" s="1"/>
      <c r="H160" s="1"/>
      <c r="I160" s="1"/>
      <c r="J160" s="1"/>
      <c r="K160" s="78"/>
      <c r="L160" s="78"/>
      <c r="M160" s="82"/>
      <c r="Q160" s="8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2.75">
      <c r="C161" s="1"/>
      <c r="D161" s="1"/>
      <c r="E161" s="1"/>
      <c r="F161" s="1"/>
      <c r="G161" s="1"/>
      <c r="H161" s="1"/>
      <c r="I161" s="1"/>
      <c r="J161" s="1"/>
      <c r="K161" s="78"/>
      <c r="L161" s="78"/>
      <c r="M161" s="82"/>
      <c r="Q161" s="8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2.75">
      <c r="C162" s="1"/>
      <c r="D162" s="1"/>
      <c r="E162" s="1"/>
      <c r="F162" s="1"/>
      <c r="G162" s="1"/>
      <c r="H162" s="1"/>
      <c r="I162" s="1"/>
      <c r="J162" s="1"/>
      <c r="K162" s="78"/>
      <c r="L162" s="78"/>
      <c r="M162" s="82"/>
      <c r="Q162" s="8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2.75">
      <c r="C163" s="1"/>
      <c r="D163" s="1"/>
      <c r="E163" s="1"/>
      <c r="F163" s="1"/>
      <c r="G163" s="1"/>
      <c r="H163" s="1"/>
      <c r="I163" s="1"/>
      <c r="J163" s="1"/>
      <c r="K163" s="78"/>
      <c r="L163" s="78"/>
      <c r="M163" s="82"/>
      <c r="Q163" s="8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2.75">
      <c r="C164" s="1"/>
      <c r="D164" s="1"/>
      <c r="E164" s="1"/>
      <c r="F164" s="1"/>
      <c r="G164" s="1"/>
      <c r="H164" s="1"/>
      <c r="I164" s="1"/>
      <c r="J164" s="1"/>
      <c r="K164" s="78"/>
      <c r="L164" s="78"/>
      <c r="M164" s="82"/>
      <c r="Q164" s="8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2.75">
      <c r="C165" s="1"/>
      <c r="D165" s="1"/>
      <c r="E165" s="1"/>
      <c r="F165" s="1"/>
      <c r="G165" s="1"/>
      <c r="H165" s="1"/>
      <c r="I165" s="1"/>
      <c r="J165" s="1"/>
      <c r="K165" s="78"/>
      <c r="L165" s="78"/>
      <c r="M165" s="82"/>
      <c r="Q165" s="8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2.75">
      <c r="C166" s="1"/>
      <c r="D166" s="1"/>
      <c r="E166" s="1"/>
      <c r="F166" s="1"/>
      <c r="G166" s="1"/>
      <c r="H166" s="1"/>
      <c r="I166" s="1"/>
      <c r="J166" s="1"/>
      <c r="K166" s="78"/>
      <c r="L166" s="78"/>
      <c r="M166" s="82"/>
      <c r="Q166" s="8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2.75">
      <c r="C167" s="1"/>
      <c r="D167" s="1"/>
      <c r="E167" s="1"/>
      <c r="F167" s="1"/>
      <c r="G167" s="1"/>
      <c r="H167" s="1"/>
      <c r="I167" s="1"/>
      <c r="J167" s="1"/>
      <c r="K167" s="78"/>
      <c r="L167" s="78"/>
      <c r="M167" s="82"/>
      <c r="Q167" s="8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2.75">
      <c r="C168" s="1"/>
      <c r="D168" s="1"/>
      <c r="E168" s="1"/>
      <c r="F168" s="1"/>
      <c r="G168" s="1"/>
      <c r="H168" s="1"/>
      <c r="I168" s="1"/>
      <c r="J168" s="1"/>
      <c r="K168" s="78"/>
      <c r="L168" s="78"/>
      <c r="M168" s="82"/>
      <c r="Q168" s="8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2.75">
      <c r="C169" s="1"/>
      <c r="D169" s="1"/>
      <c r="E169" s="1"/>
      <c r="F169" s="1"/>
      <c r="G169" s="1"/>
      <c r="H169" s="1"/>
      <c r="I169" s="1"/>
      <c r="J169" s="1"/>
      <c r="K169" s="78"/>
      <c r="L169" s="78"/>
      <c r="M169" s="82"/>
      <c r="Q169" s="8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2.75">
      <c r="C170" s="1"/>
      <c r="D170" s="1"/>
      <c r="E170" s="1"/>
      <c r="F170" s="1"/>
      <c r="G170" s="1"/>
      <c r="H170" s="1"/>
      <c r="I170" s="1"/>
      <c r="J170" s="1"/>
      <c r="K170" s="78"/>
      <c r="L170" s="78"/>
      <c r="M170" s="82"/>
      <c r="Q170" s="8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2.75">
      <c r="C171" s="1"/>
      <c r="D171" s="1"/>
      <c r="E171" s="1"/>
      <c r="F171" s="1"/>
      <c r="G171" s="1"/>
      <c r="H171" s="1"/>
      <c r="I171" s="1"/>
      <c r="J171" s="1"/>
      <c r="K171" s="78"/>
      <c r="L171" s="78"/>
      <c r="M171" s="82"/>
      <c r="Q171" s="8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2.75">
      <c r="C172" s="1"/>
      <c r="D172" s="1"/>
      <c r="E172" s="1"/>
      <c r="F172" s="1"/>
      <c r="G172" s="1"/>
      <c r="H172" s="1"/>
      <c r="I172" s="1"/>
      <c r="J172" s="1"/>
      <c r="K172" s="78"/>
      <c r="L172" s="78"/>
      <c r="M172" s="82"/>
      <c r="Q172" s="8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2.75">
      <c r="C173" s="1"/>
      <c r="D173" s="1"/>
      <c r="E173" s="1"/>
      <c r="F173" s="1"/>
      <c r="G173" s="1"/>
      <c r="H173" s="1"/>
      <c r="I173" s="1"/>
      <c r="J173" s="1"/>
      <c r="K173" s="78"/>
      <c r="L173" s="78"/>
      <c r="M173" s="82"/>
      <c r="Q173" s="82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2.75">
      <c r="C174" s="1"/>
      <c r="D174" s="1"/>
      <c r="E174" s="1"/>
      <c r="F174" s="1"/>
      <c r="G174" s="1"/>
      <c r="H174" s="1"/>
      <c r="I174" s="1"/>
      <c r="J174" s="1"/>
      <c r="K174" s="78"/>
      <c r="L174" s="78"/>
      <c r="M174" s="82"/>
      <c r="Q174" s="8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2.75">
      <c r="C175" s="1"/>
      <c r="D175" s="1"/>
      <c r="E175" s="1"/>
      <c r="F175" s="1"/>
      <c r="G175" s="1"/>
      <c r="H175" s="1"/>
      <c r="I175" s="1"/>
      <c r="J175" s="1"/>
      <c r="K175" s="78"/>
      <c r="L175" s="78"/>
      <c r="M175" s="82"/>
      <c r="Q175" s="8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2.75">
      <c r="C176" s="1"/>
      <c r="D176" s="1"/>
      <c r="E176" s="1"/>
      <c r="F176" s="1"/>
      <c r="G176" s="1"/>
      <c r="H176" s="1"/>
      <c r="I176" s="1"/>
      <c r="J176" s="1"/>
      <c r="K176" s="78"/>
      <c r="L176" s="78"/>
      <c r="M176" s="82"/>
      <c r="Q176" s="8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2.75">
      <c r="C177" s="1"/>
      <c r="D177" s="1"/>
      <c r="E177" s="1"/>
      <c r="F177" s="1"/>
      <c r="G177" s="1"/>
      <c r="H177" s="1"/>
      <c r="I177" s="1"/>
      <c r="J177" s="1"/>
      <c r="K177" s="78"/>
      <c r="L177" s="78"/>
      <c r="M177" s="82"/>
      <c r="Q177" s="8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2.75">
      <c r="C178" s="1"/>
      <c r="D178" s="1"/>
      <c r="E178" s="1"/>
      <c r="F178" s="1"/>
      <c r="G178" s="1"/>
      <c r="H178" s="1"/>
      <c r="I178" s="1"/>
      <c r="J178" s="1"/>
      <c r="K178" s="78"/>
      <c r="L178" s="78"/>
      <c r="M178" s="82"/>
      <c r="Q178" s="8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2.75">
      <c r="C179" s="1"/>
      <c r="D179" s="1"/>
      <c r="E179" s="1"/>
      <c r="F179" s="1"/>
      <c r="G179" s="1"/>
      <c r="H179" s="1"/>
      <c r="I179" s="1"/>
      <c r="J179" s="1"/>
      <c r="K179" s="78"/>
      <c r="L179" s="78"/>
      <c r="M179" s="82"/>
      <c r="N179" s="88"/>
      <c r="O179" s="88"/>
      <c r="P179" s="197"/>
      <c r="Q179" s="88"/>
      <c r="R179" s="5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2.75">
      <c r="C180" s="1"/>
      <c r="D180" s="1"/>
      <c r="E180" s="1"/>
      <c r="F180" s="1"/>
      <c r="G180" s="1"/>
      <c r="H180" s="1"/>
      <c r="I180" s="1"/>
      <c r="J180" s="1"/>
      <c r="K180" s="78"/>
      <c r="L180" s="78"/>
      <c r="M180" s="82"/>
      <c r="N180" s="88"/>
      <c r="O180" s="88"/>
      <c r="P180" s="197"/>
      <c r="Q180" s="88"/>
      <c r="R180" s="5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2.75">
      <c r="C181" s="1"/>
      <c r="D181" s="1"/>
      <c r="E181" s="1"/>
      <c r="F181" s="1"/>
      <c r="G181" s="1"/>
      <c r="H181" s="1"/>
      <c r="I181" s="1"/>
      <c r="J181" s="1"/>
      <c r="K181" s="78"/>
      <c r="L181" s="78"/>
      <c r="M181" s="82"/>
      <c r="Q181" s="8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2.75">
      <c r="C182" s="1"/>
      <c r="D182" s="1"/>
      <c r="E182" s="1"/>
      <c r="F182" s="1"/>
      <c r="G182" s="1"/>
      <c r="H182" s="1"/>
      <c r="I182" s="1"/>
      <c r="J182" s="1"/>
      <c r="K182" s="78"/>
      <c r="L182" s="78"/>
      <c r="M182" s="82"/>
      <c r="Q182" s="8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2.75">
      <c r="C183" s="1"/>
      <c r="D183" s="1"/>
      <c r="E183" s="1"/>
      <c r="F183" s="1"/>
      <c r="G183" s="1"/>
      <c r="H183" s="1"/>
      <c r="I183" s="1"/>
      <c r="J183" s="1"/>
      <c r="K183" s="78"/>
      <c r="L183" s="78"/>
      <c r="M183" s="82"/>
      <c r="Q183" s="82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2.75">
      <c r="C184" s="1"/>
      <c r="D184" s="1"/>
      <c r="E184" s="1"/>
      <c r="F184" s="1"/>
      <c r="G184" s="1"/>
      <c r="H184" s="1"/>
      <c r="I184" s="1"/>
      <c r="J184" s="1"/>
      <c r="K184" s="78"/>
      <c r="L184" s="78"/>
      <c r="M184" s="82"/>
      <c r="Q184" s="8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2.75">
      <c r="C185" s="1"/>
      <c r="D185" s="1"/>
      <c r="E185" s="1"/>
      <c r="F185" s="1"/>
      <c r="G185" s="1"/>
      <c r="H185" s="1"/>
      <c r="I185" s="1"/>
      <c r="J185" s="1"/>
      <c r="K185" s="78"/>
      <c r="L185" s="78"/>
      <c r="M185" s="82"/>
      <c r="Q185" s="8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2.75">
      <c r="C186" s="1"/>
      <c r="D186" s="1"/>
      <c r="E186" s="1"/>
      <c r="F186" s="1"/>
      <c r="G186" s="1"/>
      <c r="H186" s="1"/>
      <c r="I186" s="1"/>
      <c r="J186" s="1"/>
      <c r="K186" s="78"/>
      <c r="L186" s="78"/>
      <c r="M186" s="82"/>
      <c r="Q186" s="8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2.75">
      <c r="C187" s="1"/>
      <c r="D187" s="1"/>
      <c r="E187" s="1"/>
      <c r="F187" s="1"/>
      <c r="G187" s="1"/>
      <c r="H187" s="1"/>
      <c r="I187" s="1"/>
      <c r="J187" s="1"/>
      <c r="K187" s="78"/>
      <c r="L187" s="78"/>
      <c r="M187" s="82"/>
      <c r="Q187" s="8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2.75">
      <c r="C188" s="1"/>
      <c r="D188" s="1"/>
      <c r="E188" s="1"/>
      <c r="F188" s="1"/>
      <c r="G188" s="1"/>
      <c r="H188" s="1"/>
      <c r="I188" s="1"/>
      <c r="J188" s="1"/>
      <c r="K188" s="78"/>
      <c r="L188" s="78"/>
      <c r="M188" s="82"/>
      <c r="Q188" s="8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2.75">
      <c r="C189" s="1"/>
      <c r="D189" s="1"/>
      <c r="E189" s="1"/>
      <c r="F189" s="1"/>
      <c r="G189" s="1"/>
      <c r="H189" s="1"/>
      <c r="I189" s="1"/>
      <c r="J189" s="1"/>
      <c r="K189" s="78"/>
      <c r="L189" s="78"/>
      <c r="M189" s="82"/>
      <c r="Q189" s="8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2.75">
      <c r="C190" s="1"/>
      <c r="D190" s="1"/>
      <c r="E190" s="1"/>
      <c r="F190" s="1"/>
      <c r="G190" s="1"/>
      <c r="H190" s="1"/>
      <c r="I190" s="1"/>
      <c r="J190" s="1"/>
      <c r="K190" s="78"/>
      <c r="L190" s="78"/>
      <c r="M190" s="82"/>
      <c r="Q190" s="8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2.75">
      <c r="C191" s="1"/>
      <c r="D191" s="1"/>
      <c r="E191" s="1"/>
      <c r="F191" s="1"/>
      <c r="G191" s="1"/>
      <c r="H191" s="1"/>
      <c r="I191" s="1"/>
      <c r="J191" s="1"/>
      <c r="K191" s="78"/>
      <c r="L191" s="78"/>
      <c r="M191" s="82"/>
      <c r="Q191" s="8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2.75">
      <c r="C192" s="1"/>
      <c r="D192" s="1"/>
      <c r="E192" s="1"/>
      <c r="F192" s="1"/>
      <c r="G192" s="1"/>
      <c r="H192" s="1"/>
      <c r="I192" s="1"/>
      <c r="J192" s="1"/>
      <c r="K192" s="78"/>
      <c r="L192" s="78"/>
      <c r="M192" s="82"/>
      <c r="Q192" s="8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2.75">
      <c r="C193" s="1"/>
      <c r="D193" s="1"/>
      <c r="E193" s="1"/>
      <c r="F193" s="1"/>
      <c r="G193" s="1"/>
      <c r="H193" s="1"/>
      <c r="I193" s="1"/>
      <c r="J193" s="1"/>
      <c r="K193" s="78"/>
      <c r="L193" s="78"/>
      <c r="M193" s="82"/>
      <c r="Q193" s="8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2.75">
      <c r="C194" s="1"/>
      <c r="D194" s="1"/>
      <c r="E194" s="1"/>
      <c r="F194" s="1"/>
      <c r="G194" s="1"/>
      <c r="H194" s="1"/>
      <c r="I194" s="1"/>
      <c r="J194" s="1"/>
      <c r="K194" s="78"/>
      <c r="L194" s="78"/>
      <c r="M194" s="82"/>
      <c r="Q194" s="8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2.75">
      <c r="C195" s="1"/>
      <c r="D195" s="1"/>
      <c r="E195" s="1"/>
      <c r="F195" s="1"/>
      <c r="G195" s="1"/>
      <c r="H195" s="1"/>
      <c r="I195" s="1"/>
      <c r="J195" s="1"/>
      <c r="K195" s="78"/>
      <c r="L195" s="78"/>
      <c r="M195" s="82"/>
      <c r="Q195" s="8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2.75">
      <c r="C196" s="1"/>
      <c r="D196" s="1"/>
      <c r="E196" s="1"/>
      <c r="F196" s="1"/>
      <c r="G196" s="1"/>
      <c r="H196" s="1"/>
      <c r="I196" s="1"/>
      <c r="J196" s="1"/>
      <c r="K196" s="78"/>
      <c r="L196" s="78"/>
      <c r="M196" s="82"/>
      <c r="Q196" s="8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2.75">
      <c r="C197" s="1"/>
      <c r="D197" s="1"/>
      <c r="E197" s="1"/>
      <c r="F197" s="1"/>
      <c r="G197" s="1"/>
      <c r="H197" s="1"/>
      <c r="I197" s="1"/>
      <c r="J197" s="1"/>
      <c r="K197" s="78"/>
      <c r="L197" s="78"/>
      <c r="M197" s="82"/>
      <c r="Q197" s="8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2.75">
      <c r="C198" s="1"/>
      <c r="D198" s="1"/>
      <c r="E198" s="1"/>
      <c r="F198" s="1"/>
      <c r="G198" s="1"/>
      <c r="H198" s="1"/>
      <c r="I198" s="1"/>
      <c r="J198" s="1"/>
      <c r="K198" s="78"/>
      <c r="L198" s="78"/>
      <c r="M198" s="82"/>
      <c r="Q198" s="8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2.75">
      <c r="C199" s="1"/>
      <c r="D199" s="1"/>
      <c r="E199" s="1"/>
      <c r="F199" s="1"/>
      <c r="G199" s="1"/>
      <c r="H199" s="1"/>
      <c r="I199" s="1"/>
      <c r="J199" s="1"/>
      <c r="K199" s="78"/>
      <c r="L199" s="78"/>
      <c r="M199" s="82"/>
      <c r="Q199" s="8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2.75">
      <c r="C200" s="1"/>
      <c r="D200" s="1"/>
      <c r="E200" s="1"/>
      <c r="F200" s="1"/>
      <c r="G200" s="1"/>
      <c r="H200" s="1"/>
      <c r="I200" s="1"/>
      <c r="J200" s="1"/>
      <c r="K200" s="78"/>
      <c r="L200" s="78"/>
      <c r="M200" s="82"/>
      <c r="Q200" s="8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2.75">
      <c r="C201" s="1"/>
      <c r="D201" s="1"/>
      <c r="E201" s="1"/>
      <c r="F201" s="1"/>
      <c r="G201" s="1"/>
      <c r="H201" s="1"/>
      <c r="I201" s="1"/>
      <c r="J201" s="1"/>
      <c r="K201" s="78"/>
      <c r="L201" s="78"/>
      <c r="M201" s="82"/>
      <c r="Q201" s="8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2.75">
      <c r="C202" s="1"/>
      <c r="D202" s="1"/>
      <c r="E202" s="1"/>
      <c r="F202" s="1"/>
      <c r="G202" s="1"/>
      <c r="H202" s="1"/>
      <c r="I202" s="1"/>
      <c r="J202" s="1"/>
      <c r="K202" s="78"/>
      <c r="L202" s="78"/>
      <c r="M202" s="82"/>
      <c r="Q202" s="8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2.75">
      <c r="C203" s="1"/>
      <c r="D203" s="1"/>
      <c r="E203" s="1"/>
      <c r="F203" s="1"/>
      <c r="G203" s="1"/>
      <c r="H203" s="1"/>
      <c r="I203" s="1"/>
      <c r="J203" s="1"/>
      <c r="K203" s="78"/>
      <c r="L203" s="78"/>
      <c r="M203" s="82"/>
      <c r="Q203" s="82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2.75">
      <c r="C204" s="1"/>
      <c r="D204" s="1"/>
      <c r="E204" s="1"/>
      <c r="F204" s="1"/>
      <c r="G204" s="1"/>
      <c r="H204" s="1"/>
      <c r="I204" s="1"/>
      <c r="J204" s="1"/>
      <c r="K204" s="78"/>
      <c r="L204" s="78"/>
      <c r="M204" s="82"/>
      <c r="Q204" s="8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2.75">
      <c r="C205" s="1"/>
      <c r="D205" s="1"/>
      <c r="E205" s="1"/>
      <c r="F205" s="1"/>
      <c r="G205" s="1"/>
      <c r="H205" s="1"/>
      <c r="I205" s="1"/>
      <c r="J205" s="1"/>
      <c r="K205" s="78"/>
      <c r="L205" s="78"/>
      <c r="M205" s="82"/>
      <c r="Q205" s="8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2.75">
      <c r="C206" s="1"/>
      <c r="D206" s="1"/>
      <c r="E206" s="1"/>
      <c r="F206" s="1"/>
      <c r="G206" s="1"/>
      <c r="H206" s="1"/>
      <c r="I206" s="1"/>
      <c r="J206" s="1"/>
      <c r="K206" s="78"/>
      <c r="L206" s="78"/>
      <c r="M206" s="82"/>
      <c r="Q206" s="8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2.75">
      <c r="C207" s="1"/>
      <c r="D207" s="1"/>
      <c r="E207" s="1"/>
      <c r="F207" s="1"/>
      <c r="G207" s="1"/>
      <c r="H207" s="1"/>
      <c r="I207" s="1"/>
      <c r="J207" s="1"/>
      <c r="K207" s="78"/>
      <c r="L207" s="78"/>
      <c r="M207" s="82"/>
      <c r="Q207" s="8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2.75">
      <c r="C208" s="1"/>
      <c r="D208" s="1"/>
      <c r="E208" s="1"/>
      <c r="F208" s="1"/>
      <c r="G208" s="1"/>
      <c r="H208" s="1"/>
      <c r="I208" s="1"/>
      <c r="J208" s="1"/>
      <c r="K208" s="78"/>
      <c r="L208" s="78"/>
      <c r="M208" s="82"/>
      <c r="Q208" s="82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2.75">
      <c r="C209" s="1"/>
      <c r="D209" s="1"/>
      <c r="E209" s="1"/>
      <c r="F209" s="1"/>
      <c r="G209" s="1"/>
      <c r="H209" s="1"/>
      <c r="I209" s="1"/>
      <c r="J209" s="1"/>
      <c r="K209" s="78"/>
      <c r="L209" s="78"/>
      <c r="M209" s="82"/>
      <c r="Q209" s="8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2.75">
      <c r="C210" s="1"/>
      <c r="D210" s="1"/>
      <c r="E210" s="1"/>
      <c r="F210" s="1"/>
      <c r="G210" s="1"/>
      <c r="H210" s="1"/>
      <c r="I210" s="1"/>
      <c r="J210" s="1"/>
      <c r="K210" s="78"/>
      <c r="L210" s="78"/>
      <c r="M210" s="82"/>
      <c r="Q210" s="8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2.75">
      <c r="C211" s="1"/>
      <c r="D211" s="1"/>
      <c r="E211" s="1"/>
      <c r="F211" s="1"/>
      <c r="G211" s="1"/>
      <c r="H211" s="1"/>
      <c r="I211" s="1"/>
      <c r="J211" s="1"/>
      <c r="K211" s="78"/>
      <c r="L211" s="78"/>
      <c r="M211" s="82"/>
      <c r="Q211" s="8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2.75">
      <c r="C212" s="1"/>
      <c r="D212" s="1"/>
      <c r="E212" s="1"/>
      <c r="F212" s="1"/>
      <c r="G212" s="1"/>
      <c r="H212" s="1"/>
      <c r="I212" s="1"/>
      <c r="J212" s="1"/>
      <c r="K212" s="78"/>
      <c r="L212" s="78"/>
      <c r="M212" s="82"/>
      <c r="Q212" s="8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2.75">
      <c r="C213" s="1"/>
      <c r="D213" s="1"/>
      <c r="E213" s="1"/>
      <c r="F213" s="1"/>
      <c r="G213" s="1"/>
      <c r="H213" s="1"/>
      <c r="I213" s="1"/>
      <c r="J213" s="1"/>
      <c r="K213" s="78"/>
      <c r="L213" s="78"/>
      <c r="M213" s="82"/>
      <c r="Q213" s="8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2.75">
      <c r="C214" s="1"/>
      <c r="D214" s="1"/>
      <c r="E214" s="1"/>
      <c r="F214" s="1"/>
      <c r="G214" s="1"/>
      <c r="H214" s="1"/>
      <c r="I214" s="1"/>
      <c r="J214" s="1"/>
      <c r="K214" s="78"/>
      <c r="L214" s="78"/>
      <c r="M214" s="82"/>
      <c r="Q214" s="8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2.75">
      <c r="C215" s="1"/>
      <c r="D215" s="1"/>
      <c r="E215" s="1"/>
      <c r="F215" s="1"/>
      <c r="G215" s="1"/>
      <c r="H215" s="1"/>
      <c r="I215" s="1"/>
      <c r="J215" s="1"/>
      <c r="K215" s="78"/>
      <c r="L215" s="78"/>
      <c r="M215" s="82"/>
      <c r="Q215" s="8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2.75">
      <c r="C216" s="1"/>
      <c r="D216" s="1"/>
      <c r="E216" s="1"/>
      <c r="F216" s="1"/>
      <c r="G216" s="1"/>
      <c r="H216" s="1"/>
      <c r="I216" s="1"/>
      <c r="J216" s="1"/>
      <c r="K216" s="78"/>
      <c r="L216" s="78"/>
      <c r="M216" s="82"/>
      <c r="Q216" s="8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2.75">
      <c r="C217" s="1"/>
      <c r="D217" s="1"/>
      <c r="E217" s="1"/>
      <c r="F217" s="1"/>
      <c r="G217" s="1"/>
      <c r="H217" s="1"/>
      <c r="I217" s="1"/>
      <c r="J217" s="1"/>
      <c r="K217" s="78"/>
      <c r="L217" s="78"/>
      <c r="M217" s="82"/>
      <c r="Q217" s="8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2.75">
      <c r="C218" s="1"/>
      <c r="D218" s="1"/>
      <c r="E218" s="1"/>
      <c r="F218" s="1"/>
      <c r="G218" s="1"/>
      <c r="H218" s="1"/>
      <c r="I218" s="1"/>
      <c r="J218" s="1"/>
      <c r="K218" s="78"/>
      <c r="L218" s="78"/>
      <c r="M218" s="82"/>
      <c r="Q218" s="8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2.75">
      <c r="C219" s="1"/>
      <c r="D219" s="1"/>
      <c r="E219" s="1"/>
      <c r="F219" s="1"/>
      <c r="G219" s="1"/>
      <c r="H219" s="1"/>
      <c r="I219" s="1"/>
      <c r="J219" s="1"/>
      <c r="K219" s="78"/>
      <c r="L219" s="78"/>
      <c r="M219" s="82"/>
      <c r="Q219" s="8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2.75">
      <c r="C220" s="1"/>
      <c r="D220" s="1"/>
      <c r="E220" s="1"/>
      <c r="F220" s="1"/>
      <c r="G220" s="1"/>
      <c r="H220" s="1"/>
      <c r="I220" s="1"/>
      <c r="J220" s="1"/>
      <c r="K220" s="78"/>
      <c r="L220" s="78"/>
      <c r="M220" s="82"/>
      <c r="Q220" s="8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2.75">
      <c r="C221" s="1"/>
      <c r="D221" s="1"/>
      <c r="E221" s="1"/>
      <c r="F221" s="1"/>
      <c r="G221" s="1"/>
      <c r="H221" s="1"/>
      <c r="I221" s="1"/>
      <c r="J221" s="1"/>
      <c r="K221" s="78"/>
      <c r="L221" s="78"/>
      <c r="M221" s="82"/>
      <c r="Q221" s="8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2.75">
      <c r="C222" s="1"/>
      <c r="D222" s="1"/>
      <c r="E222" s="1"/>
      <c r="F222" s="1"/>
      <c r="G222" s="1"/>
      <c r="H222" s="1"/>
      <c r="I222" s="1"/>
      <c r="J222" s="1"/>
      <c r="K222" s="78"/>
      <c r="L222" s="78"/>
      <c r="M222" s="82"/>
      <c r="Q222" s="8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2.75">
      <c r="C223" s="1"/>
      <c r="D223" s="1"/>
      <c r="E223" s="1"/>
      <c r="F223" s="1"/>
      <c r="G223" s="1"/>
      <c r="H223" s="1"/>
      <c r="I223" s="1"/>
      <c r="J223" s="1"/>
      <c r="K223" s="78"/>
      <c r="L223" s="78"/>
      <c r="M223" s="82"/>
      <c r="Q223" s="8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2.75">
      <c r="C224" s="1"/>
      <c r="D224" s="1"/>
      <c r="E224" s="1"/>
      <c r="F224" s="1"/>
      <c r="G224" s="1"/>
      <c r="H224" s="1"/>
      <c r="I224" s="1"/>
      <c r="J224" s="1"/>
      <c r="K224" s="78"/>
      <c r="L224" s="78"/>
      <c r="M224" s="82"/>
      <c r="Q224" s="8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2.75">
      <c r="C225" s="1"/>
      <c r="D225" s="1"/>
      <c r="E225" s="1"/>
      <c r="F225" s="1"/>
      <c r="G225" s="1"/>
      <c r="H225" s="1"/>
      <c r="I225" s="1"/>
      <c r="J225" s="1"/>
      <c r="K225" s="78"/>
      <c r="L225" s="78"/>
      <c r="M225" s="82"/>
      <c r="Q225" s="8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2.75">
      <c r="C226" s="1"/>
      <c r="D226" s="1"/>
      <c r="E226" s="1"/>
      <c r="F226" s="1"/>
      <c r="G226" s="1"/>
      <c r="H226" s="1"/>
      <c r="I226" s="1"/>
      <c r="J226" s="1"/>
      <c r="K226" s="78"/>
      <c r="L226" s="78"/>
      <c r="M226" s="82"/>
      <c r="Q226" s="8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2.75">
      <c r="C227" s="1"/>
      <c r="D227" s="1"/>
      <c r="E227" s="1"/>
      <c r="F227" s="1"/>
      <c r="G227" s="1"/>
      <c r="H227" s="1"/>
      <c r="I227" s="1"/>
      <c r="J227" s="1"/>
      <c r="K227" s="78"/>
      <c r="L227" s="78"/>
      <c r="M227" s="82"/>
      <c r="Q227" s="82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2.75">
      <c r="C228" s="1"/>
      <c r="D228" s="1"/>
      <c r="E228" s="1"/>
      <c r="F228" s="1"/>
      <c r="G228" s="1"/>
      <c r="H228" s="1"/>
      <c r="I228" s="1"/>
      <c r="J228" s="1"/>
      <c r="K228" s="78"/>
      <c r="L228" s="78"/>
      <c r="M228" s="82"/>
      <c r="Q228" s="82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2.75">
      <c r="C229" s="1"/>
      <c r="D229" s="1"/>
      <c r="E229" s="1"/>
      <c r="F229" s="1"/>
      <c r="G229" s="1"/>
      <c r="H229" s="1"/>
      <c r="I229" s="1"/>
      <c r="J229" s="1"/>
      <c r="K229" s="78"/>
      <c r="L229" s="78"/>
      <c r="M229" s="82"/>
      <c r="Q229" s="82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2.75">
      <c r="C230" s="1"/>
      <c r="D230" s="1"/>
      <c r="E230" s="1"/>
      <c r="F230" s="1"/>
      <c r="G230" s="1"/>
      <c r="H230" s="1"/>
      <c r="I230" s="1"/>
      <c r="J230" s="1"/>
      <c r="K230" s="78"/>
      <c r="L230" s="78"/>
      <c r="M230" s="82"/>
      <c r="Q230" s="82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2.75">
      <c r="C231" s="1"/>
      <c r="D231" s="1"/>
      <c r="E231" s="1"/>
      <c r="F231" s="1"/>
      <c r="G231" s="1"/>
      <c r="H231" s="1"/>
      <c r="I231" s="1"/>
      <c r="J231" s="1"/>
      <c r="K231" s="78"/>
      <c r="L231" s="78"/>
      <c r="M231" s="82"/>
      <c r="Q231" s="82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2.75">
      <c r="C232" s="1"/>
      <c r="D232" s="1"/>
      <c r="E232" s="1"/>
      <c r="F232" s="1"/>
      <c r="G232" s="1"/>
      <c r="H232" s="1"/>
      <c r="I232" s="1"/>
      <c r="J232" s="1"/>
      <c r="K232" s="78"/>
      <c r="L232" s="78"/>
      <c r="M232" s="82"/>
      <c r="Q232" s="82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2.75">
      <c r="C233" s="1"/>
      <c r="D233" s="1"/>
      <c r="E233" s="1"/>
      <c r="F233" s="1"/>
      <c r="G233" s="1"/>
      <c r="H233" s="1"/>
      <c r="I233" s="1"/>
      <c r="J233" s="1"/>
      <c r="K233" s="78"/>
      <c r="L233" s="78"/>
      <c r="M233" s="82"/>
      <c r="Q233" s="82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2.75">
      <c r="C234" s="1"/>
      <c r="D234" s="1"/>
      <c r="E234" s="1"/>
      <c r="F234" s="1"/>
      <c r="G234" s="1"/>
      <c r="H234" s="1"/>
      <c r="I234" s="1"/>
      <c r="J234" s="1"/>
      <c r="K234" s="78"/>
      <c r="L234" s="78"/>
      <c r="M234" s="82"/>
      <c r="Q234" s="82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2.75">
      <c r="C235" s="1"/>
      <c r="D235" s="1"/>
      <c r="E235" s="1"/>
      <c r="F235" s="1"/>
      <c r="G235" s="1"/>
      <c r="H235" s="1"/>
      <c r="I235" s="1"/>
      <c r="J235" s="1"/>
      <c r="K235" s="78"/>
      <c r="L235" s="78"/>
      <c r="M235" s="82"/>
      <c r="Q235" s="8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</sheetData>
  <sheetProtection/>
  <mergeCells count="15">
    <mergeCell ref="I5:I6"/>
    <mergeCell ref="J5:J6"/>
    <mergeCell ref="K5:L5"/>
    <mergeCell ref="B3:J3"/>
    <mergeCell ref="B4:D4"/>
    <mergeCell ref="N48:V48"/>
    <mergeCell ref="B7:L7"/>
    <mergeCell ref="B41:L41"/>
    <mergeCell ref="G1:I1"/>
    <mergeCell ref="B5:B6"/>
    <mergeCell ref="M5:M6"/>
    <mergeCell ref="C5:C6"/>
    <mergeCell ref="D5:F5"/>
    <mergeCell ref="G5:H5"/>
    <mergeCell ref="B2:J2"/>
  </mergeCells>
  <printOptions/>
  <pageMargins left="0.5118110236220472" right="0.1968503937007874" top="0.2362204724409449" bottom="0.1968503937007874" header="0.275590551181102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Shumeyko_T</cp:lastModifiedBy>
  <cp:lastPrinted>2014-04-17T06:21:13Z</cp:lastPrinted>
  <dcterms:created xsi:type="dcterms:W3CDTF">2006-02-21T05:43:58Z</dcterms:created>
  <dcterms:modified xsi:type="dcterms:W3CDTF">2014-04-28T10:36:03Z</dcterms:modified>
  <cp:category/>
  <cp:version/>
  <cp:contentType/>
  <cp:contentStatus/>
</cp:coreProperties>
</file>