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35" activeTab="0"/>
  </bookViews>
  <sheets>
    <sheet name="Проект" sheetId="1" r:id="rId1"/>
  </sheets>
  <definedNames>
    <definedName name="_xlnm.Print_Titles" localSheetId="0">'Проект'!$4:$4</definedName>
    <definedName name="_xlnm.Print_Area" localSheetId="0">'Проект'!$A$1:$F$214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06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<sst xmlns="http://schemas.openxmlformats.org/spreadsheetml/2006/main" count="227" uniqueCount="211">
  <si>
    <t xml:space="preserve">
</t>
  </si>
  <si>
    <t>(тис.грн.)</t>
  </si>
  <si>
    <t>Загальний обсяг фінансування будівництва (інших капітальних видатків)</t>
  </si>
  <si>
    <t>Всього видатків на завершення будівництва, освоєння  об’єктів на майбутні роки</t>
  </si>
  <si>
    <t>Разом видатків на поточний рік</t>
  </si>
  <si>
    <t>3</t>
  </si>
  <si>
    <t>5</t>
  </si>
  <si>
    <t>6</t>
  </si>
  <si>
    <t xml:space="preserve">Капітальні вкладення </t>
  </si>
  <si>
    <t>Комунальне господарство</t>
  </si>
  <si>
    <t>Капітальний ремонт</t>
  </si>
  <si>
    <t>Капітальний ремонт житлових будинків, в тому числі:</t>
  </si>
  <si>
    <t>Освіта</t>
  </si>
  <si>
    <t>080</t>
  </si>
  <si>
    <t>Департамент житлово-комунального господарства</t>
  </si>
  <si>
    <t>150101</t>
  </si>
  <si>
    <t>Капітальні вкладення</t>
  </si>
  <si>
    <t>РАЗОМ</t>
  </si>
  <si>
    <t>Будівництво зливової каналізації по вул. Андріївській</t>
  </si>
  <si>
    <t>Спорт</t>
  </si>
  <si>
    <t>Внески органів місцевого самоврядування у статутні фонди суб’єктів підприємницької діяльності (комунальної власності)</t>
  </si>
  <si>
    <t>КП "Кіровоград-Універсал 2005"</t>
  </si>
  <si>
    <t>Оснащення житлових будинків засобами обліку теплової енергії</t>
  </si>
  <si>
    <t>Будівництво</t>
  </si>
  <si>
    <t>020</t>
  </si>
  <si>
    <t>Управління освіти</t>
  </si>
  <si>
    <t>Капітальний ремонт контейнерних майданчиків по місту</t>
  </si>
  <si>
    <r>
      <t>КВК</t>
    </r>
    <r>
      <rPr>
        <sz val="10"/>
        <rFont val="Times New Roman"/>
        <family val="1"/>
      </rPr>
      <t xml:space="preserve">          КФКВ</t>
    </r>
  </si>
  <si>
    <t>Реконструкція</t>
  </si>
  <si>
    <t>Управління охорони здоров"я</t>
  </si>
  <si>
    <t>090</t>
  </si>
  <si>
    <t>Капітальний ремонт пральні ЛШМД, вул.Короленка, 56</t>
  </si>
  <si>
    <t>Капітальний ремонт та гідродінамічне очищення систем каналізації</t>
  </si>
  <si>
    <t>Реконструкція ділянки водопровідних мереж</t>
  </si>
  <si>
    <t>Капітальний ремонт покрівель житлових будинків</t>
  </si>
  <si>
    <t xml:space="preserve">Капітальний ремонт внутрішньобудинкових інженерних мереж </t>
  </si>
  <si>
    <t xml:space="preserve">Капітальний ремонт будинку по вул. Шевченка, 25 </t>
  </si>
  <si>
    <t>Капітальний ремонт будинку по  вул. Пушкіна, 41</t>
  </si>
  <si>
    <t>Капітальний ремонт будинку по  вул. Пушкіна, 46</t>
  </si>
  <si>
    <t>Капітальний ремонт дороги по просп. Винниченка</t>
  </si>
  <si>
    <t>З’їзди з головних магістральних напрямків:</t>
  </si>
  <si>
    <t>вул. Героїв Сталінграда</t>
  </si>
  <si>
    <t xml:space="preserve">Управління капітального будівництва </t>
  </si>
  <si>
    <t>Житлове будівництво</t>
  </si>
  <si>
    <t>Будівництво водопроводу по вул. Івана Туркенича, смт. Нове</t>
  </si>
  <si>
    <t>Будівництво водопроводу  по пров. Ушинського</t>
  </si>
  <si>
    <t>Будівництво котельні   ЗОШ № 21, вул. Берегова, 1</t>
  </si>
  <si>
    <t>Будівництво котельні по вул.Карла Маркса, 41</t>
  </si>
  <si>
    <t>Прокладання резервного електричного кабелю до Лелеківського водозабору</t>
  </si>
  <si>
    <t xml:space="preserve">Капітальний ремонт греблі ТЕЦ </t>
  </si>
  <si>
    <t>Капітальний ремонт дорожнього покриття після прокладання інженерних мереж</t>
  </si>
  <si>
    <t>Капітальний ремонт пам'ятника Невідомому солдату</t>
  </si>
  <si>
    <t>Капітальний ремонт приміщення ради обласної організаціїї ветеранів України, вул. Дзержинського, 47</t>
  </si>
  <si>
    <t xml:space="preserve">Капітальний ремонт ЗОШ № 10, смт. Нове  </t>
  </si>
  <si>
    <t>Капітальний ремонт ДНЗ № 16, смт. Нове</t>
  </si>
  <si>
    <t>Капітальний ремонт ДЮК "Моноліт", проїзд  Тінистий, 5</t>
  </si>
  <si>
    <t>Охорона здоров'я</t>
  </si>
  <si>
    <t>Капітальний ремонт травматологічного пункту ЛШМД, вул.Короленка,56</t>
  </si>
  <si>
    <t>Капітальний ремонт дитячої стоматологічної поліклініки,                                           вул. Жовтневої революції, 31</t>
  </si>
  <si>
    <t>Капітальний ремонт 3-ої міської лікарні, вул. Карла Маркса, 28</t>
  </si>
  <si>
    <t>Культура</t>
  </si>
  <si>
    <t>Інші об'єкти</t>
  </si>
  <si>
    <t xml:space="preserve">Капітальний ремонт </t>
  </si>
  <si>
    <t>Відсоток завершеності будівництва об’єктів на майбутні роки</t>
  </si>
  <si>
    <t xml:space="preserve"> </t>
  </si>
  <si>
    <t xml:space="preserve">    вул. Кропивницького, 6</t>
  </si>
  <si>
    <t xml:space="preserve">    провулок Експериментальний, 1</t>
  </si>
  <si>
    <t xml:space="preserve">    вул.Заслонова, 24</t>
  </si>
  <si>
    <t xml:space="preserve">    тупик Прирічний, 3</t>
  </si>
  <si>
    <t xml:space="preserve">    вул.Гагаріна, 6</t>
  </si>
  <si>
    <t>гуртожиток по   вул. Луначарського, 1-б</t>
  </si>
  <si>
    <t>вул. Генерала Родимцева</t>
  </si>
  <si>
    <t>вул. Мурманська, просп. Університетський</t>
  </si>
  <si>
    <t xml:space="preserve">Погашення кредиторської заборгованості </t>
  </si>
  <si>
    <t>Капітальний ремонт ЗОШ №33, вул. Микитенка, 35/21</t>
  </si>
  <si>
    <t>Капітальний ремонт дитячої школи мистецтв, смт. Нове</t>
  </si>
  <si>
    <t>Капітальний ремонт ЗОШ № 4, вул. Калініна, 18</t>
  </si>
  <si>
    <t>Капітальний ремонт огорожі з КПП ЛШМД, вул.Короленка, 56</t>
  </si>
  <si>
    <t>Капітальний ремонт ЛШМД, вул. Короленка, 56</t>
  </si>
  <si>
    <t xml:space="preserve">    вул. Толстого, 12              </t>
  </si>
  <si>
    <t>Капітальний ремонт покрівлі житлового будинку по вул. Комарова, 13</t>
  </si>
  <si>
    <t>Будівництво водопроводу в мкр. Стара Балашівка  (3-я черга)</t>
  </si>
  <si>
    <t>Будівництво газопроводу по вул. Мотокросна, мкр. Завадівка</t>
  </si>
  <si>
    <t>Будівництво водопроводу по пров. Курському</t>
  </si>
  <si>
    <t>Будівництво котельні міської дитячої лікарні, просп.Університетський, 6</t>
  </si>
  <si>
    <t>Капітальний ремонт ліфтів, експертиза ліфтів - технічне діагностування</t>
  </si>
  <si>
    <t xml:space="preserve">Капітальний ремонт та промивання мереж теплопостачання </t>
  </si>
  <si>
    <t xml:space="preserve">Капітальний ремонт внутрішньодворових доріг </t>
  </si>
  <si>
    <t xml:space="preserve">Капітальний ремонт шляхопроводу по пров. Об’їзному, у тому числі виготовлення проектно – кошторисної документації  </t>
  </si>
  <si>
    <t>Капітальний ремонт дороги по вул. Єгорова (від вул. Чайковського до мосту)</t>
  </si>
  <si>
    <t>Перелік об’єктів, видатки на які у 2009 році будуть проводитись 
за рахунок коштів бюджету розвитку</t>
  </si>
  <si>
    <t xml:space="preserve">Реконструкція будівлі ЗОШ №13, просп. Правди, 45 (школа майбутнього) </t>
  </si>
  <si>
    <t>Капітальний ремонт комунальних гаражів по вул. Калініна</t>
  </si>
  <si>
    <t>Капітальний ремонт димової труби котельні, смт. Нове</t>
  </si>
  <si>
    <t>Капітальний ремонт фонтану по вул. Леніна біля дитячої міської поліклініки</t>
  </si>
  <si>
    <t>Реконструкція системи опалення приміщень по вул. Леніна, 53</t>
  </si>
  <si>
    <t>Реконструкція артехітектурного комплексу будівлі СДПЧ-1 по                                              вул. Пашутінській, 1</t>
  </si>
  <si>
    <t>Будівництво котельні  ДНЗ № 73, 31, пров. Кінний, 3</t>
  </si>
  <si>
    <t>Будівництво учбового корпусу та спортзалу ЗОШ № 2,                                             вул. Новгородська, 41</t>
  </si>
  <si>
    <t>Будівництво котельні   ЗОШ № 17 та ДНЗ № 65, вул. Комарова, 54</t>
  </si>
  <si>
    <t xml:space="preserve">Будівництво газової котельні ЗОШ № 35, вул. Космонавта Попова, 28/20 </t>
  </si>
  <si>
    <t>Капітальний ремонт ЗОШ № 21, вул. Берегова, 1</t>
  </si>
  <si>
    <t>Капітальний ремонт ЗОШ № 15, вул. Казанська, 13</t>
  </si>
  <si>
    <t>Капітальний ремонт ЗОШ № 30, вул. Свердлова, 97</t>
  </si>
  <si>
    <t>Капітальний ремонт ЗОШ № 31, вул. Космонавта Попова, 11-а</t>
  </si>
  <si>
    <t>Капітальний ремонт спеціалізованої ЗОШ № 32, вул. Глинки, 1</t>
  </si>
  <si>
    <t>Реконструкція котельні ЗОШ № 23, вул. Івана Франка, 18</t>
  </si>
  <si>
    <t>Капітальний ремонт гімназії ім. Т.Г.Шевченка,  вул. Шевченка, 9</t>
  </si>
  <si>
    <t>Капітальний ремонт покрівлі ДЮСШ № 2, вул. Курганна, 64</t>
  </si>
  <si>
    <t>Капітальний ремонт будівлі, вул. Карла.Маркса, 41 (к. 426)</t>
  </si>
  <si>
    <t>Капітальний ремонт приміщення, вул. Медведєва, 11</t>
  </si>
  <si>
    <t xml:space="preserve">Капітальний ремонт будівлі, вул. Тимірязєва, 68 </t>
  </si>
  <si>
    <t xml:space="preserve">Капітальний ремонт будівлі по вул. Велика Пермська, 2 </t>
  </si>
  <si>
    <t>Капітальний ремонт ННПК, вул. Леніна, 41/26</t>
  </si>
  <si>
    <t>Капітальний ремонт ліцею № 25, вул. Леваневського, 2б</t>
  </si>
  <si>
    <t>Капітальний ремонт ЗОШ № 20, просп. Перемоги, 16</t>
  </si>
  <si>
    <t>Капітальний ремонт ЗОШ № 19, вул. Волкова, 24</t>
  </si>
  <si>
    <t>Капітальний ремонт ЗОШ № 6, вул. Тимірязєва, 63</t>
  </si>
  <si>
    <t>Капітальний ремонт ДНЗ № 23, вул. Добровольського, 1</t>
  </si>
  <si>
    <t>Капітальний ремонт ДНЗ № 47, вул. Академіка Корольова, 29</t>
  </si>
  <si>
    <t>Котельня по вул. Хабаровській, 5 - реконструкція</t>
  </si>
  <si>
    <t xml:space="preserve">Будівництво водопроводу по  вул. Карбишева та пров. Товариському </t>
  </si>
  <si>
    <t>Капітальний ремонт внутрішніх інженерних мереж житлових будинків №1, №2, №6, №7, №16, №10, № 29 по вул. Металургів, смт. Нове</t>
  </si>
  <si>
    <t>Перенесення інженерних мереж та благоустрій по просп. Винниченка</t>
  </si>
  <si>
    <t>Реконструкція насосних станцій ІІ-го підйому з заміною 2-х насосних агрегатів  Д-320-50</t>
  </si>
  <si>
    <t>Капітальний ремонт дороги по вул. Дзержинського</t>
  </si>
  <si>
    <t>Капітальний ремонт газонів по просп. Комуністичному</t>
  </si>
  <si>
    <t>Капітальний ремонт покрівлі житлових будинків</t>
  </si>
  <si>
    <t>Капітальний ремонт ліфтів</t>
  </si>
  <si>
    <t>Експертиза ліфтів (експертне обстеження – техдіагностування)</t>
  </si>
  <si>
    <t>Капітальний ремонт внутрішньобудинкових інженерних мереж</t>
  </si>
  <si>
    <t>Відновлення та капітальний ремонт мереж зовнішнього освітлення прибудинкових територій</t>
  </si>
  <si>
    <t>Виготовлення робочих проектів на газопостачання житлових будинків</t>
  </si>
  <si>
    <t>Капітальний ремонт житлового будинку по вул. Володарського, 16, корп.1</t>
  </si>
  <si>
    <t>Усунення аварійності житлового будинку №2 по вул. Короленка та виготовлення проектно – кошторисної документації</t>
  </si>
  <si>
    <t>Капітальний ремонт мосту через р. Інгул по вул. Кропивницького, у тому числі виготовлення проектно – кошторисної документації</t>
  </si>
  <si>
    <t>Капітальний ремонт дитячої музичної школи № 1, вул. Дзержинського, 65</t>
  </si>
  <si>
    <t>Капітальний ремонт приміщення  стоматологічної поліклініки  № 2,               просп. Університетський, 29</t>
  </si>
  <si>
    <t>Капітальний ремонт теплових мереж житлового будинку № 29                                                                   по вул. Металургів, смт. Нове</t>
  </si>
  <si>
    <t>Капітальний ремонт огорожі ДНЗ № 37 «Ластівка»,                                                                                      вул. Преображенська, 10</t>
  </si>
  <si>
    <t>Капітальний ремонт школи естетичного виховання "В гостях у казки",                                     смт. Нове</t>
  </si>
  <si>
    <t>Капітальний ремонт будівель станції швидкої медичної допомоги,                                       вул. Комарова, 56</t>
  </si>
  <si>
    <t>Реконструкція котельні 2-ої поліклініки першої міської лікарні,                                       вул. Валентини Терешкової, 136</t>
  </si>
  <si>
    <t xml:space="preserve">Капітальний ремонт будівлі дитячої художньої школи,                                                                   просп. Винниченка, 1-а </t>
  </si>
  <si>
    <t>Капітальний ремонт дороги по вул. Кропивницького (від вул. Шевченка                                    до вул. Колодязної)</t>
  </si>
  <si>
    <t>Капітальний ремонт дороги по вул. Волкова (від вул. Героїв Сталінграда до                                                вул. Межовий Бульвар)</t>
  </si>
  <si>
    <t>Капітальний ремонт дороги по вул. Колодязна, від мосту до                                                              вул. Кропивницького</t>
  </si>
  <si>
    <t>Капітальний ремонт дороги по вул. Волкова, від вул. Героїв Сталінграда до                         вул. Межовий Бульвар</t>
  </si>
  <si>
    <t>Капітальний ремонт пральні у дитячому будинку "Барвінок", вул.Суворова,1</t>
  </si>
  <si>
    <t>Капітальний ремонт 5-ої  міської  поліклініки, вул. Космонавта  Попова, 9-б</t>
  </si>
  <si>
    <t>Капітальний ремонт урологічного відділення ЛШМД,  вул.Короленка, 56</t>
  </si>
  <si>
    <t>Капітальний ремонт кардіологічного відділення ЛШМД,  вул.Короленка, 56</t>
  </si>
  <si>
    <r>
      <t>Назва головного розпорядника коштів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Назва об’єктів відповідно до проектно-кошторисної документації  тощо</t>
    </r>
  </si>
  <si>
    <t>Капітальний ремонт Храму Св.Володимира Великого,                                                            вул. Володарського, 73/5</t>
  </si>
  <si>
    <t>Капітальний ремонт покрівлі ЗОШ № 8, вул. Бєляєва, 1</t>
  </si>
  <si>
    <t>Капітальний ремонт дороги по вул. Художника Ярошенка</t>
  </si>
  <si>
    <t>Капітальний ремонт ДНЗ № 17 «Орлятко», вул. Жовтневої                                   революції, 18-а</t>
  </si>
  <si>
    <t xml:space="preserve">Капітальний ремонт будівлі  першої поліклініки першої міської лікарні,                         вул. Габдрахманова, 5 </t>
  </si>
  <si>
    <t xml:space="preserve">   с. Гірниче, Лінія 10-а,  № 60                 </t>
  </si>
  <si>
    <t xml:space="preserve">    с. Гірниче, Лінія 10-а, № 61              </t>
  </si>
  <si>
    <t xml:space="preserve">     с. Гірниче, Лінія 9-а, № 48, 49, 50, 51 </t>
  </si>
  <si>
    <t>Монтаж лічильників обліку електроенергії ж/б по вул. Карла Маркса, 9</t>
  </si>
  <si>
    <t xml:space="preserve">    вул. Тульська, 52-б </t>
  </si>
  <si>
    <t>Монтаж лічильників обліку електроенергії ж/б по вул. Київській, 35</t>
  </si>
  <si>
    <t>108 кв. ж/б поз.13, мкр. 102, м. Кіровоград - будівництво</t>
  </si>
  <si>
    <t xml:space="preserve">    вул. Луганська, 9</t>
  </si>
  <si>
    <t xml:space="preserve">    вул. Карла Маркса, 23/13</t>
  </si>
  <si>
    <t>Капітальний ремонт теплових мереж житлових будинків № 5-а, № 29                         по вул. Металургів, смт.Нове</t>
  </si>
  <si>
    <t xml:space="preserve">    провулок Степовий, 22-а</t>
  </si>
  <si>
    <t xml:space="preserve">    вул. Луначарського,  1-в, к. 325</t>
  </si>
  <si>
    <t xml:space="preserve">    вул. Кавказька, 7, кв. 2</t>
  </si>
  <si>
    <t>Будівництво резервуару чистої води насосної станції  "Зона 2-А"</t>
  </si>
  <si>
    <t>Будівництво водопроводу, мкр. Стара Балашівка  (вул. Пальміро Тольятті,                        вул. Народна)</t>
  </si>
  <si>
    <t>Будівництво водопроводу по вул. В. Луганській</t>
  </si>
  <si>
    <t>Будівництво госпфекальної каналізації від будівель по вулицях Лесі Українки, Дарвіна, Кільцевій (проектні роботи)</t>
  </si>
  <si>
    <t xml:space="preserve">Капітальний ремонт будівлі, вул. Леніна, 9 </t>
  </si>
  <si>
    <t>Капітальний ремонт приміщення виробничої бази ОПЕМЗО "Міськсвітло", вул. Панфіловців, 20</t>
  </si>
  <si>
    <t>Капітальний ремонт будівлі ДНЗ № 16 "Дружба", вул. Металургів,  34-а (проектні роботи)</t>
  </si>
  <si>
    <t>Капітальний ремонт міської станції юних техніків, вул. Яновського, 60</t>
  </si>
  <si>
    <t>Капітальний ремонт загальноосвітньої школи І ступеня № 37, вул.Металургів, 22-а, смт. Нове (проектні роботи)</t>
  </si>
  <si>
    <t>Капітальний ремонт  першої міської лікарні, вул. Фортеця, 21</t>
  </si>
  <si>
    <t>Капітальний ремонт дитячого інфекційного відділення 1-ої міської лікарні, вул. Фортеця, 21</t>
  </si>
  <si>
    <t>Капітальний ремонт дитячої музичної школи №3, вул.Академіка Корольова,4</t>
  </si>
  <si>
    <t>Капітальний ремонт 3-ої  міської поліклініки, вул. Кропивницького, 22</t>
  </si>
  <si>
    <t>Капітальний ремонт Будинку культури Масляниківка, вул. Микитенка,15</t>
  </si>
  <si>
    <t>Капітальний ремонт ЗОШ № 18 (ІІ корп.), вул. Пацаєва, 24-а</t>
  </si>
  <si>
    <t>Заміна і ремонт електричних мереж будинків та гуртожитків, в тому числі житлових  будинків КРЕПу № 11</t>
  </si>
  <si>
    <t>Капітальний ремонт дороги по вул. Повітрянофлотській</t>
  </si>
  <si>
    <t>вул. 40-річчя Перемоги</t>
  </si>
  <si>
    <t>Капітальний ремонт будинку по вул. Чигиринській, 22</t>
  </si>
  <si>
    <t xml:space="preserve">    просп. Правди 7, корп. 5       </t>
  </si>
  <si>
    <t xml:space="preserve">    просп. Правди, 9, корп. 2 </t>
  </si>
  <si>
    <t xml:space="preserve">    вул. Генерала Жадова,  22, корп. 1</t>
  </si>
  <si>
    <t>Капітальний ремонт покрівлі житлового будинку по вул. Пацаєва, 14, корп. 2</t>
  </si>
  <si>
    <t>Будівництво в'їзного знака по вул. Генерала Родимцева</t>
  </si>
  <si>
    <t>Система теплопостачання, смт. Нове,  ( 2-га черга ), м.Кіровоград - реконструкція</t>
  </si>
  <si>
    <t>Будівництво котельні спеціальної ЗОШ № 2,  вул. Колгоспна, 73</t>
  </si>
  <si>
    <t>Капітальний ремонт Будинку вчителя,  вул. Леніна, 22-а</t>
  </si>
  <si>
    <t>Капітальний ремонт стоматологічної поліклініки №1, вул. Шевченка, 36</t>
  </si>
  <si>
    <t>Придбання обладнання для першої поліклініки першої міської лікарні,                вул. Габдрахманова, 5</t>
  </si>
  <si>
    <t>вул. Московська, вул.  Короленка</t>
  </si>
  <si>
    <t>Капітальний ремонт дороги по вул. Червоногвардійській, від  пров. Водного                         до вул. Покровської</t>
  </si>
  <si>
    <t>Капітальний ремонт дороги по пров. Краснодонському</t>
  </si>
  <si>
    <t xml:space="preserve">Капітальний ремонт дороги по пров. Великовисківського, від вул. Жовтневої революції до вул. Андріївської </t>
  </si>
  <si>
    <t>Капітальний ремонт дороги по пров. Кооперативному</t>
  </si>
  <si>
    <t>Капітальний ремонт дороги по просп. Комуністичному</t>
  </si>
  <si>
    <t>Капітальний ремонт дороги по пров. Театральному</t>
  </si>
  <si>
    <t>Капітальний ремонт дороги по вул. Карабінерній, від вул. Преображенської                                   до вул. Гагаріна</t>
  </si>
  <si>
    <t>Капітальний ремонт дороги по вул. Московській</t>
  </si>
  <si>
    <t xml:space="preserve">Монтаж лічильників обліку електроенергії ж/б по                                                          просп. Університетському, 23 корп. 1,2         </t>
  </si>
  <si>
    <r>
      <t>Додаток 5
до рішення Кіровоградської міської ради
від  29  січня</t>
    </r>
    <r>
      <rPr>
        <sz val="12"/>
        <rFont val="Times New Roman"/>
        <family val="1"/>
      </rPr>
      <t xml:space="preserve">  2009 року    № 1730</t>
    </r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</si>
</sst>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  <numFmt numFmtId="197" formatCode="#,##0.0"/>
  </numFmts>
  <fonts count="27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21"/>
      <name val="Times New Roman"/>
      <family val="1"/>
    </font>
    <font>
      <b/>
      <sz val="13"/>
      <color indexed="2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vertical="center"/>
    </xf>
    <xf numFmtId="189" fontId="4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18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189" fontId="9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188" fontId="2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96" fontId="12" fillId="0" borderId="2" xfId="0" applyNumberFormat="1" applyFont="1" applyBorder="1" applyAlignment="1">
      <alignment horizontal="center" vertical="center"/>
    </xf>
    <xf numFmtId="196" fontId="8" fillId="0" borderId="0" xfId="0" applyNumberFormat="1" applyFont="1" applyAlignment="1">
      <alignment vertical="center"/>
    </xf>
    <xf numFmtId="189" fontId="13" fillId="0" borderId="2" xfId="0" applyNumberFormat="1" applyFont="1" applyFill="1" applyBorder="1" applyAlignment="1">
      <alignment horizontal="center" vertical="center" wrapText="1"/>
    </xf>
    <xf numFmtId="189" fontId="12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96" fontId="12" fillId="0" borderId="5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96" fontId="8" fillId="0" borderId="2" xfId="0" applyNumberFormat="1" applyFont="1" applyBorder="1" applyAlignment="1">
      <alignment horizontal="center" vertical="center" wrapText="1"/>
    </xf>
    <xf numFmtId="196" fontId="8" fillId="0" borderId="2" xfId="0" applyNumberFormat="1" applyFont="1" applyBorder="1" applyAlignment="1">
      <alignment horizontal="center" vertical="center"/>
    </xf>
    <xf numFmtId="196" fontId="8" fillId="0" borderId="2" xfId="0" applyNumberFormat="1" applyFont="1" applyFill="1" applyBorder="1" applyAlignment="1">
      <alignment horizontal="center" vertical="center" wrapText="1"/>
    </xf>
    <xf numFmtId="196" fontId="12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96" fontId="12" fillId="0" borderId="2" xfId="0" applyNumberFormat="1" applyFont="1" applyBorder="1" applyAlignment="1">
      <alignment horizontal="center" vertical="center"/>
    </xf>
    <xf numFmtId="196" fontId="12" fillId="0" borderId="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189" fontId="17" fillId="0" borderId="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189" fontId="20" fillId="0" borderId="2" xfId="0" applyNumberFormat="1" applyFont="1" applyFill="1" applyBorder="1" applyAlignment="1">
      <alignment horizontal="center" vertical="center" wrapText="1"/>
    </xf>
    <xf numFmtId="188" fontId="19" fillId="0" borderId="2" xfId="0" applyNumberFormat="1" applyFont="1" applyFill="1" applyBorder="1" applyAlignment="1">
      <alignment horizontal="center" vertical="center" wrapText="1"/>
    </xf>
    <xf numFmtId="188" fontId="8" fillId="0" borderId="2" xfId="0" applyNumberFormat="1" applyFont="1" applyFill="1" applyBorder="1" applyAlignment="1">
      <alignment horizontal="center" vertical="center" wrapText="1"/>
    </xf>
    <xf numFmtId="189" fontId="17" fillId="0" borderId="2" xfId="0" applyNumberFormat="1" applyFont="1" applyBorder="1" applyAlignment="1">
      <alignment horizontal="center" vertical="center" wrapText="1"/>
    </xf>
    <xf numFmtId="189" fontId="17" fillId="0" borderId="5" xfId="0" applyNumberFormat="1" applyFont="1" applyBorder="1" applyAlignment="1">
      <alignment horizontal="center" vertical="center" wrapText="1"/>
    </xf>
    <xf numFmtId="189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189" fontId="17" fillId="0" borderId="6" xfId="0" applyNumberFormat="1" applyFont="1" applyFill="1" applyBorder="1" applyAlignment="1">
      <alignment horizontal="center" vertical="center" wrapText="1"/>
    </xf>
    <xf numFmtId="196" fontId="8" fillId="0" borderId="4" xfId="0" applyNumberFormat="1" applyFont="1" applyBorder="1" applyAlignment="1">
      <alignment horizontal="center" vertical="center"/>
    </xf>
    <xf numFmtId="196" fontId="12" fillId="0" borderId="2" xfId="0" applyNumberFormat="1" applyFont="1" applyBorder="1" applyAlignment="1">
      <alignment horizontal="center" vertical="center" wrapText="1"/>
    </xf>
    <xf numFmtId="196" fontId="12" fillId="0" borderId="5" xfId="0" applyNumberFormat="1" applyFont="1" applyBorder="1" applyAlignment="1">
      <alignment horizontal="center" vertical="center" wrapText="1"/>
    </xf>
    <xf numFmtId="196" fontId="8" fillId="0" borderId="5" xfId="0" applyNumberFormat="1" applyFont="1" applyFill="1" applyBorder="1" applyAlignment="1">
      <alignment horizontal="center" vertical="center" wrapText="1"/>
    </xf>
    <xf numFmtId="196" fontId="8" fillId="0" borderId="2" xfId="0" applyNumberFormat="1" applyFont="1" applyFill="1" applyBorder="1" applyAlignment="1">
      <alignment horizontal="center" vertical="center"/>
    </xf>
    <xf numFmtId="196" fontId="9" fillId="0" borderId="5" xfId="0" applyNumberFormat="1" applyFont="1" applyFill="1" applyBorder="1" applyAlignment="1">
      <alignment horizontal="center" vertical="center" wrapText="1"/>
    </xf>
    <xf numFmtId="196" fontId="8" fillId="0" borderId="5" xfId="0" applyNumberFormat="1" applyFont="1" applyBorder="1" applyAlignment="1">
      <alignment horizontal="center" vertical="center" wrapText="1"/>
    </xf>
    <xf numFmtId="196" fontId="16" fillId="0" borderId="2" xfId="0" applyNumberFormat="1" applyFont="1" applyBorder="1" applyAlignment="1">
      <alignment horizontal="center" vertical="center" wrapText="1"/>
    </xf>
    <xf numFmtId="196" fontId="16" fillId="0" borderId="2" xfId="0" applyNumberFormat="1" applyFont="1" applyBorder="1" applyAlignment="1">
      <alignment horizontal="center" vertical="center"/>
    </xf>
    <xf numFmtId="196" fontId="16" fillId="0" borderId="2" xfId="0" applyNumberFormat="1" applyFont="1" applyFill="1" applyBorder="1" applyAlignment="1">
      <alignment horizontal="center" vertical="center" wrapText="1"/>
    </xf>
    <xf numFmtId="196" fontId="16" fillId="0" borderId="5" xfId="0" applyNumberFormat="1" applyFont="1" applyBorder="1" applyAlignment="1">
      <alignment horizontal="center" vertical="center" wrapText="1"/>
    </xf>
    <xf numFmtId="196" fontId="16" fillId="0" borderId="4" xfId="0" applyNumberFormat="1" applyFont="1" applyBorder="1" applyAlignment="1">
      <alignment horizontal="center" vertical="center" wrapText="1"/>
    </xf>
    <xf numFmtId="196" fontId="16" fillId="0" borderId="4" xfId="0" applyNumberFormat="1" applyFont="1" applyBorder="1" applyAlignment="1">
      <alignment horizontal="center" vertical="center"/>
    </xf>
    <xf numFmtId="196" fontId="14" fillId="0" borderId="2" xfId="0" applyNumberFormat="1" applyFont="1" applyBorder="1" applyAlignment="1">
      <alignment horizontal="center" vertical="center"/>
    </xf>
    <xf numFmtId="196" fontId="14" fillId="0" borderId="2" xfId="0" applyNumberFormat="1" applyFont="1" applyBorder="1" applyAlignment="1">
      <alignment horizontal="center" vertical="center" wrapText="1"/>
    </xf>
    <xf numFmtId="189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189" fontId="16" fillId="0" borderId="4" xfId="0" applyNumberFormat="1" applyFont="1" applyBorder="1" applyAlignment="1">
      <alignment horizontal="center" vertical="center"/>
    </xf>
    <xf numFmtId="196" fontId="14" fillId="0" borderId="2" xfId="0" applyNumberFormat="1" applyFont="1" applyBorder="1" applyAlignment="1">
      <alignment horizontal="right" vertical="center" wrapText="1"/>
    </xf>
    <xf numFmtId="196" fontId="16" fillId="0" borderId="2" xfId="0" applyNumberFormat="1" applyFont="1" applyFill="1" applyBorder="1" applyAlignment="1">
      <alignment horizontal="right" vertical="center" wrapText="1"/>
    </xf>
    <xf numFmtId="196" fontId="8" fillId="0" borderId="4" xfId="0" applyNumberFormat="1" applyFont="1" applyBorder="1" applyAlignment="1">
      <alignment horizontal="center" vertical="center" wrapText="1"/>
    </xf>
    <xf numFmtId="196" fontId="12" fillId="0" borderId="5" xfId="0" applyNumberFormat="1" applyFont="1" applyBorder="1" applyAlignment="1">
      <alignment horizontal="center" vertical="center"/>
    </xf>
    <xf numFmtId="196" fontId="9" fillId="0" borderId="4" xfId="0" applyNumberFormat="1" applyFont="1" applyBorder="1" applyAlignment="1">
      <alignment horizontal="center" vertical="center"/>
    </xf>
    <xf numFmtId="196" fontId="12" fillId="0" borderId="2" xfId="0" applyNumberFormat="1" applyFont="1" applyFill="1" applyBorder="1" applyAlignment="1">
      <alignment horizontal="center" vertical="center" wrapText="1"/>
    </xf>
    <xf numFmtId="196" fontId="9" fillId="0" borderId="2" xfId="0" applyNumberFormat="1" applyFont="1" applyBorder="1" applyAlignment="1">
      <alignment horizontal="center" vertical="center"/>
    </xf>
    <xf numFmtId="196" fontId="13" fillId="0" borderId="2" xfId="0" applyNumberFormat="1" applyFont="1" applyBorder="1" applyAlignment="1">
      <alignment horizontal="center" vertical="center"/>
    </xf>
    <xf numFmtId="196" fontId="8" fillId="0" borderId="4" xfId="0" applyNumberFormat="1" applyFont="1" applyFill="1" applyBorder="1" applyAlignment="1">
      <alignment horizontal="center" vertical="center" wrapText="1"/>
    </xf>
    <xf numFmtId="196" fontId="22" fillId="0" borderId="2" xfId="0" applyNumberFormat="1" applyFont="1" applyBorder="1" applyAlignment="1">
      <alignment horizontal="center" vertical="center"/>
    </xf>
    <xf numFmtId="196" fontId="23" fillId="0" borderId="2" xfId="0" applyNumberFormat="1" applyFont="1" applyBorder="1" applyAlignment="1">
      <alignment horizontal="center" vertical="center"/>
    </xf>
    <xf numFmtId="196" fontId="13" fillId="0" borderId="4" xfId="0" applyNumberFormat="1" applyFont="1" applyBorder="1" applyAlignment="1">
      <alignment horizontal="center" vertical="center"/>
    </xf>
    <xf numFmtId="196" fontId="9" fillId="0" borderId="4" xfId="0" applyNumberFormat="1" applyFont="1" applyFill="1" applyBorder="1" applyAlignment="1">
      <alignment horizontal="center" vertical="center" wrapText="1"/>
    </xf>
    <xf numFmtId="196" fontId="8" fillId="0" borderId="7" xfId="0" applyNumberFormat="1" applyFont="1" applyBorder="1" applyAlignment="1">
      <alignment horizontal="center" vertical="center" wrapText="1"/>
    </xf>
    <xf numFmtId="196" fontId="8" fillId="0" borderId="7" xfId="0" applyNumberFormat="1" applyFont="1" applyBorder="1" applyAlignment="1">
      <alignment horizontal="center" vertical="center"/>
    </xf>
    <xf numFmtId="196" fontId="8" fillId="0" borderId="7" xfId="0" applyNumberFormat="1" applyFont="1" applyFill="1" applyBorder="1" applyAlignment="1">
      <alignment horizontal="center" vertical="center" wrapText="1"/>
    </xf>
    <xf numFmtId="196" fontId="8" fillId="0" borderId="8" xfId="0" applyNumberFormat="1" applyFont="1" applyBorder="1" applyAlignment="1">
      <alignment horizontal="center" vertical="center"/>
    </xf>
    <xf numFmtId="189" fontId="8" fillId="0" borderId="4" xfId="0" applyNumberFormat="1" applyFont="1" applyFill="1" applyBorder="1" applyAlignment="1">
      <alignment horizontal="center" vertical="center"/>
    </xf>
    <xf numFmtId="197" fontId="16" fillId="0" borderId="2" xfId="0" applyNumberFormat="1" applyFont="1" applyBorder="1" applyAlignment="1">
      <alignment horizontal="center" vertical="center"/>
    </xf>
    <xf numFmtId="197" fontId="8" fillId="0" borderId="2" xfId="0" applyNumberFormat="1" applyFont="1" applyBorder="1" applyAlignment="1">
      <alignment horizontal="center" vertical="center"/>
    </xf>
    <xf numFmtId="196" fontId="17" fillId="0" borderId="9" xfId="0" applyNumberFormat="1" applyFont="1" applyBorder="1" applyAlignment="1">
      <alignment horizontal="center" vertical="center"/>
    </xf>
    <xf numFmtId="196" fontId="17" fillId="0" borderId="10" xfId="0" applyNumberFormat="1" applyFont="1" applyBorder="1" applyAlignment="1">
      <alignment horizontal="center" vertical="center"/>
    </xf>
    <xf numFmtId="189" fontId="13" fillId="0" borderId="4" xfId="0" applyNumberFormat="1" applyFont="1" applyFill="1" applyBorder="1" applyAlignment="1">
      <alignment horizontal="center" vertical="center" wrapText="1"/>
    </xf>
    <xf numFmtId="189" fontId="17" fillId="0" borderId="3" xfId="0" applyNumberFormat="1" applyFont="1" applyFill="1" applyBorder="1" applyAlignment="1">
      <alignment horizontal="center" vertical="center" wrapText="1"/>
    </xf>
    <xf numFmtId="196" fontId="8" fillId="0" borderId="11" xfId="0" applyNumberFormat="1" applyFont="1" applyBorder="1" applyAlignment="1">
      <alignment horizontal="center" vertical="center"/>
    </xf>
    <xf numFmtId="189" fontId="13" fillId="0" borderId="2" xfId="0" applyNumberFormat="1" applyFont="1" applyFill="1" applyBorder="1" applyAlignment="1">
      <alignment horizontal="center" vertical="center" wrapText="1"/>
    </xf>
    <xf numFmtId="189" fontId="13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89" fontId="8" fillId="0" borderId="12" xfId="0" applyNumberFormat="1" applyFont="1" applyBorder="1" applyAlignment="1">
      <alignment horizontal="center" wrapText="1"/>
    </xf>
    <xf numFmtId="189" fontId="21" fillId="0" borderId="2" xfId="0" applyNumberFormat="1" applyFont="1" applyFill="1" applyBorder="1" applyAlignment="1">
      <alignment horizontal="center" vertical="center" wrapText="1"/>
    </xf>
    <xf numFmtId="189" fontId="8" fillId="0" borderId="4" xfId="0" applyNumberFormat="1" applyFont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189" fontId="9" fillId="0" borderId="2" xfId="0" applyNumberFormat="1" applyFont="1" applyFill="1" applyBorder="1" applyAlignment="1">
      <alignment horizontal="center" vertical="center" wrapText="1"/>
    </xf>
    <xf numFmtId="189" fontId="8" fillId="0" borderId="12" xfId="0" applyNumberFormat="1" applyFont="1" applyBorder="1" applyAlignment="1">
      <alignment horizontal="center" vertical="center" wrapText="1"/>
    </xf>
    <xf numFmtId="189" fontId="8" fillId="0" borderId="4" xfId="0" applyNumberFormat="1" applyFont="1" applyBorder="1" applyAlignment="1">
      <alignment horizontal="center" vertical="center" wrapText="1"/>
    </xf>
    <xf numFmtId="188" fontId="12" fillId="0" borderId="2" xfId="0" applyNumberFormat="1" applyFont="1" applyFill="1" applyBorder="1" applyAlignment="1">
      <alignment horizontal="center" vertical="center" wrapText="1"/>
    </xf>
    <xf numFmtId="188" fontId="14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89" fontId="12" fillId="0" borderId="2" xfId="0" applyNumberFormat="1" applyFont="1" applyFill="1" applyBorder="1" applyAlignment="1">
      <alignment horizontal="center" vertical="center" wrapText="1"/>
    </xf>
    <xf numFmtId="188" fontId="8" fillId="0" borderId="2" xfId="0" applyNumberFormat="1" applyFont="1" applyFill="1" applyBorder="1" applyAlignment="1">
      <alignment horizontal="center" vertical="center" wrapText="1"/>
    </xf>
    <xf numFmtId="189" fontId="12" fillId="0" borderId="12" xfId="0" applyNumberFormat="1" applyFont="1" applyBorder="1" applyAlignment="1">
      <alignment horizontal="center" wrapText="1"/>
    </xf>
    <xf numFmtId="189" fontId="12" fillId="0" borderId="4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88" fontId="9" fillId="0" borderId="2" xfId="0" applyNumberFormat="1" applyFont="1" applyFill="1" applyBorder="1" applyAlignment="1">
      <alignment horizontal="center" vertical="center" wrapText="1"/>
    </xf>
    <xf numFmtId="189" fontId="13" fillId="0" borderId="2" xfId="0" applyNumberFormat="1" applyFont="1" applyBorder="1" applyAlignment="1">
      <alignment horizontal="center" vertical="center" wrapText="1"/>
    </xf>
    <xf numFmtId="189" fontId="13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89" fontId="9" fillId="0" borderId="2" xfId="0" applyNumberFormat="1" applyFont="1" applyBorder="1" applyAlignment="1">
      <alignment horizontal="center" vertical="center" wrapText="1"/>
    </xf>
    <xf numFmtId="188" fontId="1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89" fontId="9" fillId="0" borderId="4" xfId="0" applyNumberFormat="1" applyFont="1" applyBorder="1" applyAlignment="1">
      <alignment horizontal="center" vertical="center" wrapText="1"/>
    </xf>
    <xf numFmtId="189" fontId="9" fillId="0" borderId="13" xfId="0" applyNumberFormat="1" applyFont="1" applyFill="1" applyBorder="1" applyAlignment="1">
      <alignment horizontal="center" vertical="center" wrapText="1"/>
    </xf>
    <xf numFmtId="188" fontId="12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189" fontId="9" fillId="0" borderId="14" xfId="0" applyNumberFormat="1" applyFont="1" applyFill="1" applyBorder="1" applyAlignment="1">
      <alignment horizontal="center" vertical="center" wrapText="1"/>
    </xf>
    <xf numFmtId="189" fontId="18" fillId="0" borderId="2" xfId="0" applyNumberFormat="1" applyFont="1" applyFill="1" applyBorder="1" applyAlignment="1">
      <alignment horizontal="center" vertical="center" wrapText="1"/>
    </xf>
    <xf numFmtId="196" fontId="12" fillId="0" borderId="5" xfId="0" applyNumberFormat="1" applyFont="1" applyFill="1" applyBorder="1" applyAlignment="1">
      <alignment horizontal="center" vertical="center" wrapText="1"/>
    </xf>
    <xf numFmtId="188" fontId="8" fillId="0" borderId="12" xfId="0" applyNumberFormat="1" applyFont="1" applyFill="1" applyBorder="1" applyAlignment="1">
      <alignment horizontal="center" vertical="center" wrapText="1"/>
    </xf>
    <xf numFmtId="189" fontId="8" fillId="0" borderId="15" xfId="0" applyNumberFormat="1" applyFont="1" applyBorder="1" applyAlignment="1">
      <alignment horizontal="center" wrapText="1"/>
    </xf>
    <xf numFmtId="189" fontId="12" fillId="0" borderId="14" xfId="0" applyNumberFormat="1" applyFont="1" applyBorder="1" applyAlignment="1">
      <alignment horizontal="center" wrapText="1"/>
    </xf>
    <xf numFmtId="189" fontId="3" fillId="0" borderId="0" xfId="0" applyNumberFormat="1" applyFont="1" applyFill="1" applyAlignment="1">
      <alignment horizontal="center"/>
    </xf>
    <xf numFmtId="0" fontId="5" fillId="0" borderId="2" xfId="0" applyFont="1" applyBorder="1" applyAlignment="1">
      <alignment vertical="center"/>
    </xf>
    <xf numFmtId="196" fontId="8" fillId="0" borderId="8" xfId="0" applyNumberFormat="1" applyFont="1" applyBorder="1" applyAlignment="1">
      <alignment horizontal="center" vertical="center" wrapText="1"/>
    </xf>
    <xf numFmtId="189" fontId="8" fillId="0" borderId="16" xfId="0" applyNumberFormat="1" applyFont="1" applyBorder="1" applyAlignment="1">
      <alignment horizontal="center" vertical="center" wrapText="1"/>
    </xf>
    <xf numFmtId="189" fontId="8" fillId="0" borderId="7" xfId="0" applyNumberFormat="1" applyFont="1" applyFill="1" applyBorder="1" applyAlignment="1">
      <alignment horizontal="center" vertical="center" wrapText="1"/>
    </xf>
    <xf numFmtId="189" fontId="8" fillId="0" borderId="8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 wrapText="1"/>
    </xf>
    <xf numFmtId="49" fontId="12" fillId="0" borderId="18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/>
    </xf>
    <xf numFmtId="196" fontId="12" fillId="0" borderId="2" xfId="0" applyNumberFormat="1" applyFont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left" vertical="center" wrapText="1" shrinkToFit="1"/>
    </xf>
    <xf numFmtId="0" fontId="10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justify"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right" vertical="center" wrapText="1"/>
    </xf>
    <xf numFmtId="49" fontId="16" fillId="0" borderId="11" xfId="0" applyNumberFormat="1" applyFont="1" applyBorder="1" applyAlignment="1">
      <alignment horizontal="right" vertical="center" wrapText="1"/>
    </xf>
    <xf numFmtId="49" fontId="16" fillId="0" borderId="11" xfId="0" applyNumberFormat="1" applyFont="1" applyBorder="1" applyAlignment="1">
      <alignment horizontal="right" vertical="center"/>
    </xf>
    <xf numFmtId="49" fontId="21" fillId="0" borderId="11" xfId="0" applyNumberFormat="1" applyFont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justify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/>
    </xf>
    <xf numFmtId="49" fontId="8" fillId="0" borderId="22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 shrinkToFit="1"/>
    </xf>
    <xf numFmtId="49" fontId="8" fillId="0" borderId="11" xfId="0" applyNumberFormat="1" applyFont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justify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right" vertical="top" wrapText="1"/>
    </xf>
    <xf numFmtId="0" fontId="12" fillId="0" borderId="22" xfId="0" applyFont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top" wrapText="1"/>
    </xf>
    <xf numFmtId="0" fontId="17" fillId="0" borderId="20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top"/>
    </xf>
    <xf numFmtId="1" fontId="12" fillId="0" borderId="18" xfId="0" applyNumberFormat="1" applyFont="1" applyBorder="1" applyAlignment="1">
      <alignment horizontal="center" vertical="top"/>
    </xf>
    <xf numFmtId="1" fontId="14" fillId="0" borderId="18" xfId="0" applyNumberFormat="1" applyFont="1" applyBorder="1" applyAlignment="1">
      <alignment horizontal="right" vertical="top"/>
    </xf>
    <xf numFmtId="1" fontId="12" fillId="0" borderId="18" xfId="0" applyNumberFormat="1" applyFont="1" applyBorder="1" applyAlignment="1">
      <alignment horizontal="center" vertical="top"/>
    </xf>
    <xf numFmtId="1" fontId="4" fillId="0" borderId="18" xfId="0" applyNumberFormat="1" applyFont="1" applyBorder="1" applyAlignment="1">
      <alignment horizontal="center" vertical="top"/>
    </xf>
    <xf numFmtId="1" fontId="4" fillId="0" borderId="17" xfId="0" applyNumberFormat="1" applyFont="1" applyBorder="1" applyAlignment="1">
      <alignment horizontal="center" vertical="top"/>
    </xf>
    <xf numFmtId="49" fontId="17" fillId="0" borderId="26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vertical="top" wrapText="1"/>
    </xf>
    <xf numFmtId="49" fontId="17" fillId="0" borderId="26" xfId="0" applyNumberFormat="1" applyFont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>
      <alignment horizontal="center" vertical="top" wrapText="1"/>
    </xf>
    <xf numFmtId="49" fontId="17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12" fillId="0" borderId="18" xfId="0" applyNumberFormat="1" applyFont="1" applyFill="1" applyBorder="1" applyAlignment="1">
      <alignment horizontal="right" vertical="top" wrapText="1"/>
    </xf>
    <xf numFmtId="0" fontId="0" fillId="0" borderId="23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/>
    </xf>
    <xf numFmtId="49" fontId="12" fillId="0" borderId="18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0"/>
  <sheetViews>
    <sheetView showZeros="0" tabSelected="1" view="pageBreakPreview" zoomScale="75" zoomScaleNormal="75" zoomScaleSheetLayoutView="75" workbookViewId="0" topLeftCell="A146">
      <selection activeCell="C1" sqref="C1:F1"/>
    </sheetView>
  </sheetViews>
  <sheetFormatPr defaultColWidth="9.140625" defaultRowHeight="12.75"/>
  <cols>
    <col min="1" max="1" width="10.28125" style="4" customWidth="1"/>
    <col min="2" max="2" width="82.57421875" style="17" customWidth="1"/>
    <col min="3" max="3" width="14.00390625" style="15" customWidth="1"/>
    <col min="4" max="4" width="11.7109375" style="16" customWidth="1"/>
    <col min="5" max="5" width="14.57421875" style="15" customWidth="1"/>
    <col min="6" max="6" width="14.7109375" style="27" customWidth="1"/>
    <col min="7" max="7" width="11.28125" style="2" customWidth="1"/>
    <col min="8" max="27" width="9.140625" style="2" customWidth="1"/>
    <col min="28" max="16384" width="9.140625" style="3" customWidth="1"/>
  </cols>
  <sheetData>
    <row r="1" spans="1:7" ht="50.25" customHeight="1">
      <c r="A1" s="22"/>
      <c r="B1" s="23" t="s">
        <v>0</v>
      </c>
      <c r="C1" s="241" t="s">
        <v>210</v>
      </c>
      <c r="D1" s="241"/>
      <c r="E1" s="241"/>
      <c r="F1" s="241"/>
      <c r="G1" s="1"/>
    </row>
    <row r="2" spans="1:6" ht="31.5" customHeight="1">
      <c r="A2" s="242" t="s">
        <v>90</v>
      </c>
      <c r="B2" s="242"/>
      <c r="C2" s="242"/>
      <c r="D2" s="242"/>
      <c r="E2" s="242"/>
      <c r="F2" s="242"/>
    </row>
    <row r="3" spans="1:6" ht="13.5" customHeight="1" thickBot="1">
      <c r="A3" s="24"/>
      <c r="B3" s="19"/>
      <c r="C3" s="20"/>
      <c r="D3" s="21"/>
      <c r="E3" s="20" t="s">
        <v>1</v>
      </c>
      <c r="F3" s="25"/>
    </row>
    <row r="4" spans="1:6" ht="85.5" customHeight="1" thickBot="1">
      <c r="A4" s="220" t="s">
        <v>27</v>
      </c>
      <c r="B4" s="177" t="s">
        <v>152</v>
      </c>
      <c r="C4" s="32" t="s">
        <v>2</v>
      </c>
      <c r="D4" s="33" t="s">
        <v>63</v>
      </c>
      <c r="E4" s="32" t="s">
        <v>3</v>
      </c>
      <c r="F4" s="75" t="s">
        <v>4</v>
      </c>
    </row>
    <row r="5" spans="1:27" s="7" customFormat="1" ht="11.25" customHeight="1" thickBot="1">
      <c r="A5" s="221">
        <v>1</v>
      </c>
      <c r="B5" s="178">
        <v>2</v>
      </c>
      <c r="C5" s="32" t="s">
        <v>5</v>
      </c>
      <c r="D5" s="42">
        <v>4</v>
      </c>
      <c r="E5" s="32" t="s">
        <v>6</v>
      </c>
      <c r="F5" s="75" t="s">
        <v>7</v>
      </c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6" s="74" customFormat="1" ht="20.25" customHeight="1">
      <c r="A6" s="222">
        <v>191</v>
      </c>
      <c r="B6" s="179" t="s">
        <v>42</v>
      </c>
      <c r="C6" s="115">
        <f>C7</f>
        <v>34889</v>
      </c>
      <c r="D6" s="115">
        <f>D7</f>
        <v>0</v>
      </c>
      <c r="E6" s="115">
        <f>E7</f>
        <v>25005.4</v>
      </c>
      <c r="F6" s="116">
        <f>F7</f>
        <v>14000.702000000001</v>
      </c>
    </row>
    <row r="7" spans="1:8" s="34" customFormat="1" ht="16.5" customHeight="1">
      <c r="A7" s="223">
        <v>150101</v>
      </c>
      <c r="B7" s="180" t="s">
        <v>16</v>
      </c>
      <c r="C7" s="35">
        <f>C8+C40+C72+C101+C123+C130+C132</f>
        <v>34889</v>
      </c>
      <c r="D7" s="35">
        <f>D8+D40+D72+D101+D123+D130+D132</f>
        <v>0</v>
      </c>
      <c r="E7" s="35">
        <f>E8+E40+E72+E101+E123+E130+E132</f>
        <v>25005.4</v>
      </c>
      <c r="F7" s="41">
        <f>F8+F40+F72+F101+F123+F130+F132</f>
        <v>14000.702000000001</v>
      </c>
      <c r="G7" s="36"/>
      <c r="H7" s="36"/>
    </row>
    <row r="8" spans="1:6" s="28" customFormat="1" ht="18" customHeight="1">
      <c r="A8" s="224"/>
      <c r="B8" s="181" t="s">
        <v>43</v>
      </c>
      <c r="C8" s="53">
        <f>C9+C11</f>
        <v>1643</v>
      </c>
      <c r="D8" s="53">
        <f>D9+D11</f>
        <v>0</v>
      </c>
      <c r="E8" s="53">
        <f>E9+E11</f>
        <v>1643</v>
      </c>
      <c r="F8" s="54">
        <f>F9+F11</f>
        <v>1666.8829999999998</v>
      </c>
    </row>
    <row r="9" spans="1:6" s="17" customFormat="1" ht="18" customHeight="1">
      <c r="A9" s="224"/>
      <c r="B9" s="182" t="s">
        <v>23</v>
      </c>
      <c r="C9" s="53">
        <f>C10</f>
        <v>49</v>
      </c>
      <c r="D9" s="53"/>
      <c r="E9" s="53">
        <f>E10</f>
        <v>49</v>
      </c>
      <c r="F9" s="54">
        <f>F10</f>
        <v>49</v>
      </c>
    </row>
    <row r="10" spans="1:6" s="28" customFormat="1" ht="15.75" customHeight="1">
      <c r="A10" s="224"/>
      <c r="B10" s="183" t="s">
        <v>164</v>
      </c>
      <c r="C10" s="48">
        <v>49</v>
      </c>
      <c r="D10" s="48"/>
      <c r="E10" s="48">
        <v>49</v>
      </c>
      <c r="F10" s="77">
        <v>49</v>
      </c>
    </row>
    <row r="11" spans="1:6" s="17" customFormat="1" ht="16.5" customHeight="1">
      <c r="A11" s="224"/>
      <c r="B11" s="184" t="s">
        <v>62</v>
      </c>
      <c r="C11" s="78">
        <f>C12+C13+C14+C15+C35+C36+C37+C38+C39</f>
        <v>1594</v>
      </c>
      <c r="D11" s="78">
        <f>D12+D13+D14+D15+D35+D36+D37+D38+D39</f>
        <v>0</v>
      </c>
      <c r="E11" s="78">
        <f>E12+E13+E14+E15+E35+E36+E37+E38+E39</f>
        <v>1594</v>
      </c>
      <c r="F11" s="50">
        <f>F12+F13+F14+F15+F35+F36+F37+F38+F39</f>
        <v>1617.8829999999998</v>
      </c>
    </row>
    <row r="12" spans="1:6" s="17" customFormat="1" ht="18.75" customHeight="1">
      <c r="A12" s="224"/>
      <c r="B12" s="185" t="s">
        <v>161</v>
      </c>
      <c r="C12" s="49">
        <v>305</v>
      </c>
      <c r="D12" s="49"/>
      <c r="E12" s="49">
        <v>305</v>
      </c>
      <c r="F12" s="80">
        <v>305</v>
      </c>
    </row>
    <row r="13" spans="1:6" s="28" customFormat="1" ht="15.75" customHeight="1">
      <c r="A13" s="224"/>
      <c r="B13" s="185" t="s">
        <v>163</v>
      </c>
      <c r="C13" s="49">
        <v>280</v>
      </c>
      <c r="D13" s="49"/>
      <c r="E13" s="49">
        <v>280</v>
      </c>
      <c r="F13" s="80">
        <v>280</v>
      </c>
    </row>
    <row r="14" spans="1:6" s="28" customFormat="1" ht="30.75" customHeight="1">
      <c r="A14" s="224"/>
      <c r="B14" s="185" t="s">
        <v>209</v>
      </c>
      <c r="C14" s="161"/>
      <c r="D14" s="161"/>
      <c r="E14" s="161"/>
      <c r="F14" s="82">
        <v>2.72</v>
      </c>
    </row>
    <row r="15" spans="1:6" s="28" customFormat="1" ht="18.75" customHeight="1">
      <c r="A15" s="224"/>
      <c r="B15" s="174" t="s">
        <v>11</v>
      </c>
      <c r="C15" s="47">
        <f>SUM(C16:C34)</f>
        <v>759</v>
      </c>
      <c r="D15" s="47">
        <f>SUM(D16:D34)</f>
        <v>0</v>
      </c>
      <c r="E15" s="47">
        <f>SUM(E16:E34)</f>
        <v>759</v>
      </c>
      <c r="F15" s="83">
        <f>SUM(F16:F34)</f>
        <v>742.2429999999999</v>
      </c>
    </row>
    <row r="16" spans="1:6" s="28" customFormat="1" ht="13.5" customHeight="1">
      <c r="A16" s="224"/>
      <c r="B16" s="186" t="s">
        <v>158</v>
      </c>
      <c r="C16" s="84">
        <v>150</v>
      </c>
      <c r="D16" s="85"/>
      <c r="E16" s="86">
        <f>C16</f>
        <v>150</v>
      </c>
      <c r="F16" s="87">
        <v>150</v>
      </c>
    </row>
    <row r="17" spans="1:6" s="28" customFormat="1" ht="15.75" customHeight="1">
      <c r="A17" s="224"/>
      <c r="B17" s="187" t="s">
        <v>159</v>
      </c>
      <c r="C17" s="84"/>
      <c r="D17" s="85"/>
      <c r="E17" s="86">
        <f>C17</f>
        <v>0</v>
      </c>
      <c r="F17" s="87">
        <v>15.63</v>
      </c>
    </row>
    <row r="18" spans="1:6" s="28" customFormat="1" ht="15.75" customHeight="1">
      <c r="A18" s="224"/>
      <c r="B18" s="187" t="s">
        <v>160</v>
      </c>
      <c r="C18" s="84"/>
      <c r="D18" s="85"/>
      <c r="E18" s="86">
        <f>C18</f>
        <v>0</v>
      </c>
      <c r="F18" s="88">
        <v>2.307</v>
      </c>
    </row>
    <row r="19" spans="1:6" s="28" customFormat="1" ht="16.5" customHeight="1">
      <c r="A19" s="224"/>
      <c r="B19" s="187" t="s">
        <v>190</v>
      </c>
      <c r="C19" s="84"/>
      <c r="D19" s="85"/>
      <c r="E19" s="86">
        <f>C19</f>
        <v>0</v>
      </c>
      <c r="F19" s="88">
        <v>0.441</v>
      </c>
    </row>
    <row r="20" spans="1:6" s="28" customFormat="1" ht="15" customHeight="1">
      <c r="A20" s="224"/>
      <c r="B20" s="186" t="s">
        <v>191</v>
      </c>
      <c r="C20" s="85">
        <v>299</v>
      </c>
      <c r="D20" s="85"/>
      <c r="E20" s="86">
        <v>299</v>
      </c>
      <c r="F20" s="89">
        <v>299</v>
      </c>
    </row>
    <row r="21" spans="1:6" s="28" customFormat="1" ht="14.25" customHeight="1">
      <c r="A21" s="224"/>
      <c r="B21" s="186" t="s">
        <v>162</v>
      </c>
      <c r="C21" s="84">
        <v>200</v>
      </c>
      <c r="D21" s="85"/>
      <c r="E21" s="86">
        <f aca="true" t="shared" si="0" ref="E21:E36">C21</f>
        <v>200</v>
      </c>
      <c r="F21" s="88">
        <v>100</v>
      </c>
    </row>
    <row r="22" spans="1:6" s="29" customFormat="1" ht="15" customHeight="1">
      <c r="A22" s="224"/>
      <c r="B22" s="187" t="s">
        <v>65</v>
      </c>
      <c r="C22" s="84"/>
      <c r="D22" s="85"/>
      <c r="E22" s="86">
        <f t="shared" si="0"/>
        <v>0</v>
      </c>
      <c r="F22" s="88">
        <v>5.117</v>
      </c>
    </row>
    <row r="23" spans="1:6" s="29" customFormat="1" ht="15.75" customHeight="1">
      <c r="A23" s="224"/>
      <c r="B23" s="187" t="s">
        <v>166</v>
      </c>
      <c r="C23" s="84"/>
      <c r="D23" s="85"/>
      <c r="E23" s="86">
        <f t="shared" si="0"/>
        <v>0</v>
      </c>
      <c r="F23" s="88">
        <v>1.754</v>
      </c>
    </row>
    <row r="24" spans="1:6" s="29" customFormat="1" ht="15" customHeight="1">
      <c r="A24" s="224"/>
      <c r="B24" s="187" t="s">
        <v>79</v>
      </c>
      <c r="C24" s="85"/>
      <c r="D24" s="85"/>
      <c r="E24" s="86">
        <f t="shared" si="0"/>
        <v>0</v>
      </c>
      <c r="F24" s="89">
        <v>0.177</v>
      </c>
    </row>
    <row r="25" spans="1:6" s="29" customFormat="1" ht="15" customHeight="1">
      <c r="A25" s="224"/>
      <c r="B25" s="187" t="s">
        <v>66</v>
      </c>
      <c r="C25" s="84"/>
      <c r="D25" s="85"/>
      <c r="E25" s="86">
        <f t="shared" si="0"/>
        <v>0</v>
      </c>
      <c r="F25" s="88">
        <v>0.301</v>
      </c>
    </row>
    <row r="26" spans="1:6" s="29" customFormat="1" ht="14.25" customHeight="1">
      <c r="A26" s="224"/>
      <c r="B26" s="187" t="s">
        <v>168</v>
      </c>
      <c r="C26" s="85"/>
      <c r="D26" s="85"/>
      <c r="E26" s="86">
        <f t="shared" si="0"/>
        <v>0</v>
      </c>
      <c r="F26" s="89">
        <v>0.217</v>
      </c>
    </row>
    <row r="27" spans="1:6" s="29" customFormat="1" ht="18" customHeight="1">
      <c r="A27" s="224"/>
      <c r="B27" s="187" t="s">
        <v>192</v>
      </c>
      <c r="C27" s="90"/>
      <c r="D27" s="90"/>
      <c r="E27" s="86">
        <f t="shared" si="0"/>
        <v>0</v>
      </c>
      <c r="F27" s="89">
        <v>23.999</v>
      </c>
    </row>
    <row r="28" spans="1:6" s="29" customFormat="1" ht="16.5" customHeight="1">
      <c r="A28" s="224"/>
      <c r="B28" s="188" t="s">
        <v>165</v>
      </c>
      <c r="C28" s="84"/>
      <c r="D28" s="85"/>
      <c r="E28" s="86">
        <f t="shared" si="0"/>
        <v>0</v>
      </c>
      <c r="F28" s="88">
        <v>0.222</v>
      </c>
    </row>
    <row r="29" spans="1:6" s="28" customFormat="1" ht="14.25" customHeight="1">
      <c r="A29" s="224"/>
      <c r="B29" s="189" t="s">
        <v>170</v>
      </c>
      <c r="C29" s="84">
        <v>20</v>
      </c>
      <c r="D29" s="91"/>
      <c r="E29" s="86">
        <f t="shared" si="0"/>
        <v>20</v>
      </c>
      <c r="F29" s="88">
        <v>20</v>
      </c>
    </row>
    <row r="30" spans="1:6" s="28" customFormat="1" ht="15" customHeight="1">
      <c r="A30" s="224"/>
      <c r="B30" s="189" t="s">
        <v>67</v>
      </c>
      <c r="C30" s="84">
        <v>20</v>
      </c>
      <c r="D30" s="91"/>
      <c r="E30" s="86">
        <f t="shared" si="0"/>
        <v>20</v>
      </c>
      <c r="F30" s="88">
        <v>20</v>
      </c>
    </row>
    <row r="31" spans="1:6" s="28" customFormat="1" ht="15" customHeight="1">
      <c r="A31" s="224"/>
      <c r="B31" s="189" t="s">
        <v>68</v>
      </c>
      <c r="C31" s="84">
        <v>20</v>
      </c>
      <c r="D31" s="91"/>
      <c r="E31" s="86">
        <f t="shared" si="0"/>
        <v>20</v>
      </c>
      <c r="F31" s="88">
        <v>20</v>
      </c>
    </row>
    <row r="32" spans="1:6" s="28" customFormat="1" ht="15.75" customHeight="1">
      <c r="A32" s="224"/>
      <c r="B32" s="189" t="s">
        <v>69</v>
      </c>
      <c r="C32" s="92">
        <v>50</v>
      </c>
      <c r="D32" s="93"/>
      <c r="E32" s="86">
        <f t="shared" si="0"/>
        <v>50</v>
      </c>
      <c r="F32" s="94">
        <v>50</v>
      </c>
    </row>
    <row r="33" spans="1:6" s="29" customFormat="1" ht="15.75" customHeight="1">
      <c r="A33" s="224"/>
      <c r="B33" s="187" t="s">
        <v>169</v>
      </c>
      <c r="C33" s="84"/>
      <c r="D33" s="85"/>
      <c r="E33" s="86">
        <f>C33</f>
        <v>0</v>
      </c>
      <c r="F33" s="88">
        <v>0.216</v>
      </c>
    </row>
    <row r="34" spans="1:6" s="43" customFormat="1" ht="15.75" customHeight="1">
      <c r="A34" s="225"/>
      <c r="B34" s="187" t="s">
        <v>70</v>
      </c>
      <c r="C34" s="95"/>
      <c r="D34" s="95"/>
      <c r="E34" s="96">
        <f>C34</f>
        <v>0</v>
      </c>
      <c r="F34" s="88">
        <v>32.862</v>
      </c>
    </row>
    <row r="35" spans="1:6" s="28" customFormat="1" ht="33" customHeight="1">
      <c r="A35" s="224"/>
      <c r="B35" s="174" t="s">
        <v>138</v>
      </c>
      <c r="C35" s="47">
        <v>250</v>
      </c>
      <c r="D35" s="48"/>
      <c r="E35" s="49">
        <f t="shared" si="0"/>
        <v>250</v>
      </c>
      <c r="F35" s="97">
        <v>250</v>
      </c>
    </row>
    <row r="36" spans="1:6" s="28" customFormat="1" ht="34.5" customHeight="1">
      <c r="A36" s="224"/>
      <c r="B36" s="174" t="s">
        <v>167</v>
      </c>
      <c r="C36" s="47"/>
      <c r="D36" s="48"/>
      <c r="E36" s="49">
        <f t="shared" si="0"/>
        <v>0</v>
      </c>
      <c r="F36" s="97">
        <v>9.029</v>
      </c>
    </row>
    <row r="37" spans="1:6" s="28" customFormat="1" ht="33.75" customHeight="1">
      <c r="A37" s="224"/>
      <c r="B37" s="190" t="s">
        <v>122</v>
      </c>
      <c r="C37" s="47"/>
      <c r="D37" s="48"/>
      <c r="E37" s="49"/>
      <c r="F37" s="97">
        <v>2.773</v>
      </c>
    </row>
    <row r="38" spans="1:6" s="28" customFormat="1" ht="21" customHeight="1">
      <c r="A38" s="224"/>
      <c r="B38" s="190" t="s">
        <v>193</v>
      </c>
      <c r="C38" s="47"/>
      <c r="D38" s="48"/>
      <c r="E38" s="49">
        <f>C38</f>
        <v>0</v>
      </c>
      <c r="F38" s="97">
        <v>1.118</v>
      </c>
    </row>
    <row r="39" spans="1:6" s="28" customFormat="1" ht="20.25" customHeight="1">
      <c r="A39" s="224"/>
      <c r="B39" s="190" t="s">
        <v>80</v>
      </c>
      <c r="C39" s="47"/>
      <c r="D39" s="48"/>
      <c r="E39" s="49">
        <f>C39</f>
        <v>0</v>
      </c>
      <c r="F39" s="97">
        <v>25</v>
      </c>
    </row>
    <row r="40" spans="1:9" s="34" customFormat="1" ht="18" customHeight="1">
      <c r="A40" s="224"/>
      <c r="B40" s="191" t="s">
        <v>9</v>
      </c>
      <c r="C40" s="78">
        <f>C41+C56+C67</f>
        <v>24349</v>
      </c>
      <c r="D40" s="78"/>
      <c r="E40" s="78">
        <f>E41+E56+E67</f>
        <v>15638.2</v>
      </c>
      <c r="F40" s="79">
        <f>F41+F56+F67</f>
        <v>6459.6990000000005</v>
      </c>
      <c r="I40" s="34" t="s">
        <v>64</v>
      </c>
    </row>
    <row r="41" spans="1:6" s="71" customFormat="1" ht="15.75" customHeight="1">
      <c r="A41" s="224"/>
      <c r="B41" s="192" t="s">
        <v>23</v>
      </c>
      <c r="C41" s="53">
        <f>SUM(C42:C55)</f>
        <v>12809</v>
      </c>
      <c r="D41" s="53"/>
      <c r="E41" s="53">
        <f>SUM(E42:E55)</f>
        <v>6602.5</v>
      </c>
      <c r="F41" s="98">
        <f>SUM(F42:F55)</f>
        <v>3611.312</v>
      </c>
    </row>
    <row r="42" spans="1:6" s="17" customFormat="1" ht="18.75" customHeight="1">
      <c r="A42" s="169"/>
      <c r="B42" s="183" t="s">
        <v>171</v>
      </c>
      <c r="C42" s="48">
        <v>9140</v>
      </c>
      <c r="D42" s="114">
        <v>68</v>
      </c>
      <c r="E42" s="48">
        <v>2933.5</v>
      </c>
      <c r="F42" s="99">
        <v>840</v>
      </c>
    </row>
    <row r="43" spans="1:6" s="17" customFormat="1" ht="32.25" customHeight="1">
      <c r="A43" s="169"/>
      <c r="B43" s="193" t="s">
        <v>172</v>
      </c>
      <c r="C43" s="48">
        <v>295</v>
      </c>
      <c r="D43" s="85"/>
      <c r="E43" s="48">
        <v>295</v>
      </c>
      <c r="F43" s="99">
        <v>295</v>
      </c>
    </row>
    <row r="44" spans="1:6" s="17" customFormat="1" ht="16.5" customHeight="1">
      <c r="A44" s="169"/>
      <c r="B44" s="193" t="s">
        <v>81</v>
      </c>
      <c r="C44" s="85"/>
      <c r="D44" s="85"/>
      <c r="E44" s="85"/>
      <c r="F44" s="99">
        <v>118.957</v>
      </c>
    </row>
    <row r="45" spans="1:6" s="17" customFormat="1" ht="16.5" customHeight="1">
      <c r="A45" s="169"/>
      <c r="B45" s="193" t="s">
        <v>83</v>
      </c>
      <c r="C45" s="48">
        <v>200</v>
      </c>
      <c r="D45" s="85"/>
      <c r="E45" s="48">
        <v>200</v>
      </c>
      <c r="F45" s="99">
        <v>200</v>
      </c>
    </row>
    <row r="46" spans="1:6" s="17" customFormat="1" ht="17.25" customHeight="1">
      <c r="A46" s="169"/>
      <c r="B46" s="193" t="s">
        <v>121</v>
      </c>
      <c r="C46" s="48">
        <v>299</v>
      </c>
      <c r="D46" s="48"/>
      <c r="E46" s="48">
        <v>299</v>
      </c>
      <c r="F46" s="99">
        <v>299</v>
      </c>
    </row>
    <row r="47" spans="1:6" s="17" customFormat="1" ht="15.75" customHeight="1">
      <c r="A47" s="169"/>
      <c r="B47" s="194" t="s">
        <v>44</v>
      </c>
      <c r="C47" s="85"/>
      <c r="D47" s="85"/>
      <c r="E47" s="85"/>
      <c r="F47" s="99">
        <v>1.23</v>
      </c>
    </row>
    <row r="48" spans="1:6" s="17" customFormat="1" ht="18.75" customHeight="1">
      <c r="A48" s="169"/>
      <c r="B48" s="195" t="s">
        <v>173</v>
      </c>
      <c r="C48" s="85"/>
      <c r="D48" s="85"/>
      <c r="E48" s="85"/>
      <c r="F48" s="99">
        <v>1.718</v>
      </c>
    </row>
    <row r="49" spans="1:6" s="17" customFormat="1" ht="23.25" customHeight="1">
      <c r="A49" s="169"/>
      <c r="B49" s="195" t="s">
        <v>45</v>
      </c>
      <c r="C49" s="85"/>
      <c r="D49" s="85"/>
      <c r="E49" s="85"/>
      <c r="F49" s="99">
        <v>30.385</v>
      </c>
    </row>
    <row r="50" spans="1:6" s="17" customFormat="1" ht="31.5" customHeight="1">
      <c r="A50" s="169"/>
      <c r="B50" s="174" t="s">
        <v>174</v>
      </c>
      <c r="C50" s="48">
        <v>70</v>
      </c>
      <c r="D50" s="113"/>
      <c r="E50" s="48">
        <v>70</v>
      </c>
      <c r="F50" s="99">
        <v>70</v>
      </c>
    </row>
    <row r="51" spans="1:6" s="17" customFormat="1" ht="21.75" customHeight="1">
      <c r="A51" s="169"/>
      <c r="B51" s="174" t="s">
        <v>18</v>
      </c>
      <c r="C51" s="48">
        <v>1900</v>
      </c>
      <c r="D51" s="85"/>
      <c r="E51" s="48">
        <v>1900</v>
      </c>
      <c r="F51" s="99">
        <v>846.7</v>
      </c>
    </row>
    <row r="52" spans="1:6" s="17" customFormat="1" ht="18.75" customHeight="1">
      <c r="A52" s="169"/>
      <c r="B52" s="194" t="s">
        <v>82</v>
      </c>
      <c r="C52" s="48"/>
      <c r="D52" s="85"/>
      <c r="E52" s="85"/>
      <c r="F52" s="99">
        <v>0.852</v>
      </c>
    </row>
    <row r="53" spans="1:6" s="17" customFormat="1" ht="20.25" customHeight="1">
      <c r="A53" s="169"/>
      <c r="B53" s="196" t="s">
        <v>47</v>
      </c>
      <c r="C53" s="47"/>
      <c r="D53" s="48"/>
      <c r="E53" s="47"/>
      <c r="F53" s="97">
        <v>1.952</v>
      </c>
    </row>
    <row r="54" spans="1:6" s="31" customFormat="1" ht="20.25" customHeight="1">
      <c r="A54" s="169"/>
      <c r="B54" s="183" t="s">
        <v>48</v>
      </c>
      <c r="C54" s="119">
        <v>905</v>
      </c>
      <c r="D54" s="48"/>
      <c r="E54" s="48">
        <v>905</v>
      </c>
      <c r="F54" s="99">
        <v>905</v>
      </c>
    </row>
    <row r="55" spans="1:6" s="17" customFormat="1" ht="18" customHeight="1">
      <c r="A55" s="245"/>
      <c r="B55" s="175" t="s">
        <v>194</v>
      </c>
      <c r="C55" s="47"/>
      <c r="D55" s="48"/>
      <c r="E55" s="47"/>
      <c r="F55" s="97">
        <v>0.518</v>
      </c>
    </row>
    <row r="56" spans="1:6" s="73" customFormat="1" ht="16.5" customHeight="1">
      <c r="A56" s="245"/>
      <c r="B56" s="184" t="s">
        <v>10</v>
      </c>
      <c r="C56" s="100">
        <f>SUM(C57:C66)</f>
        <v>1620</v>
      </c>
      <c r="D56" s="100"/>
      <c r="E56" s="100">
        <f>SUM(E57:E66)</f>
        <v>1370</v>
      </c>
      <c r="F56" s="156">
        <f>SUM(F57:F66)</f>
        <v>1388.922</v>
      </c>
    </row>
    <row r="57" spans="1:6" s="17" customFormat="1" ht="21" customHeight="1">
      <c r="A57" s="169"/>
      <c r="B57" s="174" t="s">
        <v>49</v>
      </c>
      <c r="C57" s="47">
        <v>250</v>
      </c>
      <c r="D57" s="48"/>
      <c r="E57" s="49">
        <f>C57</f>
        <v>250</v>
      </c>
      <c r="F57" s="97">
        <f>250+21</f>
        <v>271</v>
      </c>
    </row>
    <row r="58" spans="1:6" s="17" customFormat="1" ht="19.5" customHeight="1">
      <c r="A58" s="169"/>
      <c r="B58" s="174" t="s">
        <v>93</v>
      </c>
      <c r="C58" s="78"/>
      <c r="D58" s="78"/>
      <c r="E58" s="49">
        <f>C58</f>
        <v>0</v>
      </c>
      <c r="F58" s="97">
        <v>17.833</v>
      </c>
    </row>
    <row r="59" spans="1:6" s="17" customFormat="1" ht="22.5" customHeight="1">
      <c r="A59" s="166"/>
      <c r="B59" s="174" t="s">
        <v>94</v>
      </c>
      <c r="C59" s="47"/>
      <c r="D59" s="48"/>
      <c r="E59" s="49">
        <f>C59</f>
        <v>0</v>
      </c>
      <c r="F59" s="77">
        <v>27.236</v>
      </c>
    </row>
    <row r="60" spans="1:6" s="17" customFormat="1" ht="20.25" customHeight="1">
      <c r="A60" s="169"/>
      <c r="B60" s="174" t="s">
        <v>51</v>
      </c>
      <c r="C60" s="47">
        <v>250</v>
      </c>
      <c r="D60" s="78"/>
      <c r="E60" s="49">
        <f>C60</f>
        <v>250</v>
      </c>
      <c r="F60" s="97">
        <v>250</v>
      </c>
    </row>
    <row r="61" spans="1:6" s="17" customFormat="1" ht="15.75" customHeight="1">
      <c r="A61" s="245"/>
      <c r="B61" s="174" t="s">
        <v>175</v>
      </c>
      <c r="C61" s="47">
        <v>250</v>
      </c>
      <c r="D61" s="48"/>
      <c r="E61" s="49">
        <v>250</v>
      </c>
      <c r="F61" s="97">
        <f>250+27.153</f>
        <v>277.153</v>
      </c>
    </row>
    <row r="62" spans="1:6" s="17" customFormat="1" ht="35.25" customHeight="1">
      <c r="A62" s="245"/>
      <c r="B62" s="176" t="s">
        <v>52</v>
      </c>
      <c r="C62" s="108">
        <v>20</v>
      </c>
      <c r="D62" s="109"/>
      <c r="E62" s="110">
        <f>C62</f>
        <v>20</v>
      </c>
      <c r="F62" s="162">
        <v>20</v>
      </c>
    </row>
    <row r="63" spans="1:6" s="17" customFormat="1" ht="35.25" customHeight="1">
      <c r="A63" s="169"/>
      <c r="B63" s="197" t="s">
        <v>176</v>
      </c>
      <c r="C63" s="47">
        <v>150</v>
      </c>
      <c r="D63" s="48"/>
      <c r="E63" s="49">
        <f>C63</f>
        <v>150</v>
      </c>
      <c r="F63" s="97">
        <v>150</v>
      </c>
    </row>
    <row r="64" spans="1:6" s="17" customFormat="1" ht="20.25" customHeight="1">
      <c r="A64" s="169"/>
      <c r="B64" s="174" t="s">
        <v>92</v>
      </c>
      <c r="C64" s="47">
        <v>500</v>
      </c>
      <c r="D64" s="114">
        <v>50</v>
      </c>
      <c r="E64" s="49">
        <v>250</v>
      </c>
      <c r="F64" s="97">
        <f>150+25.7</f>
        <v>175.7</v>
      </c>
    </row>
    <row r="65" spans="1:6" s="17" customFormat="1" ht="20.25" customHeight="1">
      <c r="A65" s="169"/>
      <c r="B65" s="174" t="s">
        <v>26</v>
      </c>
      <c r="C65" s="47">
        <v>150</v>
      </c>
      <c r="D65" s="114"/>
      <c r="E65" s="49">
        <v>150</v>
      </c>
      <c r="F65" s="97">
        <v>150</v>
      </c>
    </row>
    <row r="66" spans="1:6" s="17" customFormat="1" ht="33" customHeight="1">
      <c r="A66" s="169"/>
      <c r="B66" s="174" t="s">
        <v>50</v>
      </c>
      <c r="C66" s="48">
        <v>50</v>
      </c>
      <c r="D66" s="48"/>
      <c r="E66" s="49">
        <v>50</v>
      </c>
      <c r="F66" s="97">
        <v>50</v>
      </c>
    </row>
    <row r="67" spans="1:26" s="34" customFormat="1" ht="18" customHeight="1">
      <c r="A67" s="224"/>
      <c r="B67" s="182" t="s">
        <v>28</v>
      </c>
      <c r="C67" s="78">
        <f>SUM(C68:C71)</f>
        <v>9920</v>
      </c>
      <c r="D67" s="78"/>
      <c r="E67" s="78">
        <f>SUM(E68:E71)</f>
        <v>7665.7</v>
      </c>
      <c r="F67" s="50">
        <f>SUM(F68:F71)</f>
        <v>1459.465</v>
      </c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spans="1:26" s="17" customFormat="1" ht="33" customHeight="1">
      <c r="A68" s="169"/>
      <c r="B68" s="174" t="s">
        <v>195</v>
      </c>
      <c r="C68" s="47">
        <v>9800</v>
      </c>
      <c r="D68" s="114">
        <v>26</v>
      </c>
      <c r="E68" s="49">
        <v>7545.7</v>
      </c>
      <c r="F68" s="97">
        <v>1300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s="17" customFormat="1" ht="20.25" customHeight="1">
      <c r="A69" s="169"/>
      <c r="B69" s="194" t="s">
        <v>95</v>
      </c>
      <c r="C69" s="48"/>
      <c r="D69" s="48"/>
      <c r="E69" s="49">
        <f>C69</f>
        <v>0</v>
      </c>
      <c r="F69" s="97">
        <v>3.465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s="17" customFormat="1" ht="31.5" customHeight="1">
      <c r="A70" s="169"/>
      <c r="B70" s="174" t="s">
        <v>96</v>
      </c>
      <c r="C70" s="47">
        <v>120</v>
      </c>
      <c r="D70" s="48"/>
      <c r="E70" s="49">
        <v>120</v>
      </c>
      <c r="F70" s="97">
        <v>120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s="17" customFormat="1" ht="17.25" customHeight="1">
      <c r="A71" s="169"/>
      <c r="B71" s="198" t="s">
        <v>123</v>
      </c>
      <c r="C71" s="47"/>
      <c r="D71" s="48"/>
      <c r="E71" s="49">
        <f>C71</f>
        <v>0</v>
      </c>
      <c r="F71" s="77">
        <v>36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6" s="71" customFormat="1" ht="19.5" customHeight="1">
      <c r="A72" s="224"/>
      <c r="B72" s="181" t="s">
        <v>12</v>
      </c>
      <c r="C72" s="53">
        <f>C80+C99+C73</f>
        <v>7059</v>
      </c>
      <c r="D72" s="53"/>
      <c r="E72" s="53">
        <f>E80+E99+E73</f>
        <v>5886.2</v>
      </c>
      <c r="F72" s="98">
        <f>F80+F99+F73</f>
        <v>3602.181</v>
      </c>
    </row>
    <row r="73" spans="1:6" s="71" customFormat="1" ht="18" customHeight="1">
      <c r="A73" s="224"/>
      <c r="B73" s="192" t="s">
        <v>23</v>
      </c>
      <c r="C73" s="53">
        <f>SUM(C74:C79)</f>
        <v>5185</v>
      </c>
      <c r="D73" s="53"/>
      <c r="E73" s="53">
        <f>SUM(E74:E79)</f>
        <v>4012.2</v>
      </c>
      <c r="F73" s="98">
        <f>SUM(F74:F79)</f>
        <v>1148.52</v>
      </c>
    </row>
    <row r="74" spans="1:6" s="17" customFormat="1" ht="17.25" customHeight="1">
      <c r="A74" s="169"/>
      <c r="B74" s="174" t="s">
        <v>97</v>
      </c>
      <c r="C74" s="47"/>
      <c r="D74" s="48"/>
      <c r="E74" s="47"/>
      <c r="F74" s="97">
        <v>69.779</v>
      </c>
    </row>
    <row r="75" spans="1:6" s="17" customFormat="1" ht="32.25" customHeight="1">
      <c r="A75" s="169"/>
      <c r="B75" s="174" t="s">
        <v>98</v>
      </c>
      <c r="C75" s="48">
        <v>5135</v>
      </c>
      <c r="D75" s="113">
        <v>27</v>
      </c>
      <c r="E75" s="48">
        <v>3962.2</v>
      </c>
      <c r="F75" s="99">
        <f>792.2+13.924</f>
        <v>806.124</v>
      </c>
    </row>
    <row r="76" spans="1:6" s="17" customFormat="1" ht="18" customHeight="1">
      <c r="A76" s="169"/>
      <c r="B76" s="194" t="s">
        <v>196</v>
      </c>
      <c r="C76" s="47"/>
      <c r="D76" s="48"/>
      <c r="E76" s="47"/>
      <c r="F76" s="97">
        <v>39.67</v>
      </c>
    </row>
    <row r="77" spans="1:6" s="17" customFormat="1" ht="15.75" customHeight="1">
      <c r="A77" s="169"/>
      <c r="B77" s="174" t="s">
        <v>99</v>
      </c>
      <c r="C77" s="48"/>
      <c r="D77" s="85"/>
      <c r="E77" s="48"/>
      <c r="F77" s="99">
        <v>63.867</v>
      </c>
    </row>
    <row r="78" spans="1:6" s="17" customFormat="1" ht="16.5" customHeight="1">
      <c r="A78" s="169"/>
      <c r="B78" s="194" t="s">
        <v>46</v>
      </c>
      <c r="C78" s="48"/>
      <c r="D78" s="48"/>
      <c r="E78" s="48"/>
      <c r="F78" s="99">
        <v>119.08</v>
      </c>
    </row>
    <row r="79" spans="1:6" s="17" customFormat="1" ht="16.5" customHeight="1">
      <c r="A79" s="169"/>
      <c r="B79" s="190" t="s">
        <v>100</v>
      </c>
      <c r="C79" s="47">
        <v>50</v>
      </c>
      <c r="D79" s="48"/>
      <c r="E79" s="47">
        <v>50</v>
      </c>
      <c r="F79" s="97">
        <v>50</v>
      </c>
    </row>
    <row r="80" spans="1:6" s="31" customFormat="1" ht="21" customHeight="1">
      <c r="A80" s="169"/>
      <c r="B80" s="182" t="s">
        <v>10</v>
      </c>
      <c r="C80" s="53">
        <f>SUM(C81:C98)</f>
        <v>1874</v>
      </c>
      <c r="D80" s="53">
        <f>SUM(D81:D98)</f>
        <v>0</v>
      </c>
      <c r="E80" s="53">
        <f>SUM(E81:E98)</f>
        <v>1874</v>
      </c>
      <c r="F80" s="98">
        <f>SUM(F81:F98)</f>
        <v>2451.195</v>
      </c>
    </row>
    <row r="81" spans="1:6" s="17" customFormat="1" ht="17.25" customHeight="1">
      <c r="A81" s="169"/>
      <c r="B81" s="199" t="s">
        <v>54</v>
      </c>
      <c r="C81" s="47">
        <v>685</v>
      </c>
      <c r="D81" s="78"/>
      <c r="E81" s="49">
        <v>685</v>
      </c>
      <c r="F81" s="97">
        <v>685</v>
      </c>
    </row>
    <row r="82" spans="1:6" s="17" customFormat="1" ht="33" customHeight="1">
      <c r="A82" s="169"/>
      <c r="B82" s="190" t="s">
        <v>177</v>
      </c>
      <c r="C82" s="47"/>
      <c r="D82" s="48"/>
      <c r="E82" s="49">
        <f>C82</f>
        <v>0</v>
      </c>
      <c r="F82" s="97">
        <v>23</v>
      </c>
    </row>
    <row r="83" spans="1:6" s="17" customFormat="1" ht="33" customHeight="1">
      <c r="A83" s="169"/>
      <c r="B83" s="193" t="s">
        <v>156</v>
      </c>
      <c r="C83" s="47"/>
      <c r="D83" s="48"/>
      <c r="E83" s="49"/>
      <c r="F83" s="97">
        <v>5.637</v>
      </c>
    </row>
    <row r="84" spans="1:6" s="17" customFormat="1" ht="35.25" customHeight="1">
      <c r="A84" s="169"/>
      <c r="B84" s="190" t="s">
        <v>139</v>
      </c>
      <c r="C84" s="47"/>
      <c r="D84" s="48"/>
      <c r="E84" s="49">
        <f>C84</f>
        <v>0</v>
      </c>
      <c r="F84" s="97">
        <v>33.873</v>
      </c>
    </row>
    <row r="85" spans="1:6" s="17" customFormat="1" ht="18.75" customHeight="1">
      <c r="A85" s="169"/>
      <c r="B85" s="174" t="s">
        <v>76</v>
      </c>
      <c r="C85" s="48">
        <v>50</v>
      </c>
      <c r="D85" s="53"/>
      <c r="E85" s="49">
        <v>50</v>
      </c>
      <c r="F85" s="97">
        <v>50</v>
      </c>
    </row>
    <row r="86" spans="1:6" s="17" customFormat="1" ht="18" customHeight="1">
      <c r="A86" s="169"/>
      <c r="B86" s="199" t="s">
        <v>53</v>
      </c>
      <c r="C86" s="47"/>
      <c r="D86" s="48"/>
      <c r="E86" s="49"/>
      <c r="F86" s="97">
        <v>102.39</v>
      </c>
    </row>
    <row r="87" spans="1:6" s="31" customFormat="1" ht="18.75" customHeight="1">
      <c r="A87" s="169"/>
      <c r="B87" s="200" t="s">
        <v>102</v>
      </c>
      <c r="C87" s="101">
        <v>60</v>
      </c>
      <c r="D87" s="102"/>
      <c r="E87" s="49">
        <v>60</v>
      </c>
      <c r="F87" s="77">
        <v>60</v>
      </c>
    </row>
    <row r="88" spans="1:6" s="17" customFormat="1" ht="16.5" customHeight="1">
      <c r="A88" s="169"/>
      <c r="B88" s="174" t="s">
        <v>101</v>
      </c>
      <c r="C88" s="47">
        <v>200</v>
      </c>
      <c r="D88" s="48"/>
      <c r="E88" s="49">
        <f>C88</f>
        <v>200</v>
      </c>
      <c r="F88" s="77">
        <v>200</v>
      </c>
    </row>
    <row r="89" spans="1:6" s="17" customFormat="1" ht="18.75" customHeight="1">
      <c r="A89" s="169"/>
      <c r="B89" s="174" t="s">
        <v>103</v>
      </c>
      <c r="C89" s="49">
        <v>200</v>
      </c>
      <c r="D89" s="48"/>
      <c r="E89" s="49">
        <f>C89</f>
        <v>200</v>
      </c>
      <c r="F89" s="97">
        <v>200</v>
      </c>
    </row>
    <row r="90" spans="1:6" s="17" customFormat="1" ht="21" customHeight="1">
      <c r="A90" s="169"/>
      <c r="B90" s="174" t="s">
        <v>104</v>
      </c>
      <c r="C90" s="47"/>
      <c r="D90" s="48"/>
      <c r="E90" s="49">
        <f>C90</f>
        <v>0</v>
      </c>
      <c r="F90" s="103">
        <v>47.664</v>
      </c>
    </row>
    <row r="91" spans="1:6" s="17" customFormat="1" ht="18.75" customHeight="1">
      <c r="A91" s="169"/>
      <c r="B91" s="174" t="s">
        <v>105</v>
      </c>
      <c r="C91" s="47">
        <v>50</v>
      </c>
      <c r="D91" s="48"/>
      <c r="E91" s="49">
        <v>50</v>
      </c>
      <c r="F91" s="97">
        <v>52.984</v>
      </c>
    </row>
    <row r="92" spans="1:6" s="17" customFormat="1" ht="33.75" customHeight="1">
      <c r="A92" s="169"/>
      <c r="B92" s="190" t="s">
        <v>179</v>
      </c>
      <c r="C92" s="47"/>
      <c r="D92" s="48"/>
      <c r="E92" s="49">
        <f>C92</f>
        <v>0</v>
      </c>
      <c r="F92" s="97">
        <v>18</v>
      </c>
    </row>
    <row r="93" spans="1:6" s="17" customFormat="1" ht="18.75" customHeight="1">
      <c r="A93" s="169"/>
      <c r="B93" s="174" t="s">
        <v>107</v>
      </c>
      <c r="C93" s="47">
        <v>100</v>
      </c>
      <c r="D93" s="48"/>
      <c r="E93" s="49">
        <f>C93</f>
        <v>100</v>
      </c>
      <c r="F93" s="97">
        <v>136.968</v>
      </c>
    </row>
    <row r="94" spans="1:6" s="17" customFormat="1" ht="18.75" customHeight="1">
      <c r="A94" s="169"/>
      <c r="B94" s="174" t="s">
        <v>197</v>
      </c>
      <c r="C94" s="104"/>
      <c r="D94" s="105"/>
      <c r="E94" s="49"/>
      <c r="F94" s="97">
        <v>0.268</v>
      </c>
    </row>
    <row r="95" spans="1:6" s="17" customFormat="1" ht="21.75" customHeight="1">
      <c r="A95" s="169"/>
      <c r="B95" s="174" t="s">
        <v>148</v>
      </c>
      <c r="C95" s="47">
        <v>200</v>
      </c>
      <c r="D95" s="48"/>
      <c r="E95" s="49">
        <f>C95</f>
        <v>200</v>
      </c>
      <c r="F95" s="77">
        <v>200</v>
      </c>
    </row>
    <row r="96" spans="1:6" s="17" customFormat="1" ht="21" customHeight="1">
      <c r="A96" s="169"/>
      <c r="B96" s="190" t="s">
        <v>178</v>
      </c>
      <c r="C96" s="47">
        <v>299</v>
      </c>
      <c r="D96" s="48"/>
      <c r="E96" s="49">
        <v>299</v>
      </c>
      <c r="F96" s="77">
        <f>299+255.467</f>
        <v>554.467</v>
      </c>
    </row>
    <row r="97" spans="1:6" s="17" customFormat="1" ht="31.5" customHeight="1">
      <c r="A97" s="169"/>
      <c r="B97" s="174" t="s">
        <v>140</v>
      </c>
      <c r="C97" s="47"/>
      <c r="D97" s="48"/>
      <c r="E97" s="49"/>
      <c r="F97" s="77">
        <v>50.944</v>
      </c>
    </row>
    <row r="98" spans="1:6" s="17" customFormat="1" ht="17.25" customHeight="1">
      <c r="A98" s="245"/>
      <c r="B98" s="174" t="s">
        <v>55</v>
      </c>
      <c r="C98" s="47">
        <v>30</v>
      </c>
      <c r="D98" s="48"/>
      <c r="E98" s="49">
        <v>30</v>
      </c>
      <c r="F98" s="99">
        <v>30</v>
      </c>
    </row>
    <row r="99" spans="1:6" s="34" customFormat="1" ht="20.25" customHeight="1">
      <c r="A99" s="245"/>
      <c r="B99" s="201" t="s">
        <v>28</v>
      </c>
      <c r="C99" s="47"/>
      <c r="D99" s="48"/>
      <c r="E99" s="49"/>
      <c r="F99" s="106">
        <v>2.466</v>
      </c>
    </row>
    <row r="100" spans="1:26" s="70" customFormat="1" ht="15.75" customHeight="1">
      <c r="A100" s="169"/>
      <c r="B100" s="174" t="s">
        <v>106</v>
      </c>
      <c r="C100" s="49"/>
      <c r="D100" s="81"/>
      <c r="E100" s="49">
        <f>C100</f>
        <v>0</v>
      </c>
      <c r="F100" s="107">
        <v>2.466</v>
      </c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6" s="34" customFormat="1" ht="19.5" customHeight="1">
      <c r="A101" s="224"/>
      <c r="B101" s="181" t="s">
        <v>56</v>
      </c>
      <c r="C101" s="53">
        <f>C104+C121</f>
        <v>1069</v>
      </c>
      <c r="D101" s="53">
        <f>D104+D121</f>
        <v>0</v>
      </c>
      <c r="E101" s="53">
        <f>E104+E121</f>
        <v>1069</v>
      </c>
      <c r="F101" s="54">
        <f>F104+F121+F102</f>
        <v>1274.312</v>
      </c>
    </row>
    <row r="102" spans="1:6" s="34" customFormat="1" ht="15.75" customHeight="1">
      <c r="A102" s="224"/>
      <c r="B102" s="182" t="s">
        <v>23</v>
      </c>
      <c r="C102" s="53"/>
      <c r="D102" s="53"/>
      <c r="E102" s="53"/>
      <c r="F102" s="54">
        <f>F103</f>
        <v>48.859</v>
      </c>
    </row>
    <row r="103" spans="1:6" s="17" customFormat="1" ht="16.5" customHeight="1">
      <c r="A103" s="169"/>
      <c r="B103" s="174" t="s">
        <v>84</v>
      </c>
      <c r="C103" s="47"/>
      <c r="D103" s="48"/>
      <c r="E103" s="47"/>
      <c r="F103" s="97">
        <v>48.859</v>
      </c>
    </row>
    <row r="104" spans="1:6" s="28" customFormat="1" ht="18.75" customHeight="1">
      <c r="A104" s="224"/>
      <c r="B104" s="182" t="s">
        <v>10</v>
      </c>
      <c r="C104" s="53">
        <f>SUM(C105:C120)</f>
        <v>1069</v>
      </c>
      <c r="D104" s="53">
        <f>SUM(D105:D120)</f>
        <v>0</v>
      </c>
      <c r="E104" s="53">
        <f>SUM(E105:E120)</f>
        <v>1069</v>
      </c>
      <c r="F104" s="54">
        <f>SUM(F105:F120)</f>
        <v>1199.649</v>
      </c>
    </row>
    <row r="105" spans="1:6" s="17" customFormat="1" ht="19.5" customHeight="1">
      <c r="A105" s="169"/>
      <c r="B105" s="174" t="s">
        <v>78</v>
      </c>
      <c r="C105" s="47">
        <v>150</v>
      </c>
      <c r="D105" s="48"/>
      <c r="E105" s="49">
        <f>C105</f>
        <v>150</v>
      </c>
      <c r="F105" s="77">
        <f>150+31.362</f>
        <v>181.362</v>
      </c>
    </row>
    <row r="106" spans="1:6" s="17" customFormat="1" ht="16.5" customHeight="1">
      <c r="A106" s="169"/>
      <c r="B106" s="175" t="s">
        <v>31</v>
      </c>
      <c r="C106" s="108"/>
      <c r="D106" s="109"/>
      <c r="E106" s="110"/>
      <c r="F106" s="111">
        <v>3.574</v>
      </c>
    </row>
    <row r="107" spans="1:6" s="31" customFormat="1" ht="18.75" customHeight="1">
      <c r="A107" s="169"/>
      <c r="B107" s="194" t="s">
        <v>77</v>
      </c>
      <c r="C107" s="47"/>
      <c r="D107" s="48"/>
      <c r="E107" s="49">
        <f>C107</f>
        <v>0</v>
      </c>
      <c r="F107" s="77">
        <v>0.986</v>
      </c>
    </row>
    <row r="108" spans="1:9" s="31" customFormat="1" ht="19.5" customHeight="1">
      <c r="A108" s="169"/>
      <c r="B108" s="194" t="s">
        <v>57</v>
      </c>
      <c r="C108" s="47"/>
      <c r="D108" s="48"/>
      <c r="E108" s="49">
        <f>C108</f>
        <v>0</v>
      </c>
      <c r="F108" s="97">
        <v>4.737</v>
      </c>
      <c r="I108" s="68"/>
    </row>
    <row r="109" spans="1:6" s="31" customFormat="1" ht="19.5" customHeight="1">
      <c r="A109" s="169"/>
      <c r="B109" s="174" t="s">
        <v>150</v>
      </c>
      <c r="C109" s="47">
        <v>150</v>
      </c>
      <c r="D109" s="48"/>
      <c r="E109" s="49">
        <f>C109</f>
        <v>150</v>
      </c>
      <c r="F109" s="77">
        <v>150</v>
      </c>
    </row>
    <row r="110" spans="1:26" s="17" customFormat="1" ht="18.75" customHeight="1">
      <c r="A110" s="169"/>
      <c r="B110" s="194" t="s">
        <v>151</v>
      </c>
      <c r="C110" s="47"/>
      <c r="D110" s="48"/>
      <c r="E110" s="49">
        <f>C110</f>
        <v>0</v>
      </c>
      <c r="F110" s="77">
        <v>0.585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6" s="31" customFormat="1" ht="30.75" customHeight="1">
      <c r="A111" s="166"/>
      <c r="B111" s="174" t="s">
        <v>137</v>
      </c>
      <c r="C111" s="47">
        <v>150</v>
      </c>
      <c r="D111" s="48"/>
      <c r="E111" s="49">
        <f>C111</f>
        <v>150</v>
      </c>
      <c r="F111" s="77">
        <v>150</v>
      </c>
    </row>
    <row r="112" spans="1:6" s="31" customFormat="1" ht="31.5" customHeight="1">
      <c r="A112" s="169"/>
      <c r="B112" s="174" t="s">
        <v>58</v>
      </c>
      <c r="C112" s="47"/>
      <c r="D112" s="48"/>
      <c r="E112" s="49"/>
      <c r="F112" s="77">
        <v>36.647</v>
      </c>
    </row>
    <row r="113" spans="1:6" s="31" customFormat="1" ht="18.75" customHeight="1">
      <c r="A113" s="169"/>
      <c r="B113" s="175" t="s">
        <v>149</v>
      </c>
      <c r="C113" s="108">
        <v>150</v>
      </c>
      <c r="D113" s="109"/>
      <c r="E113" s="110">
        <v>150</v>
      </c>
      <c r="F113" s="111">
        <v>150</v>
      </c>
    </row>
    <row r="114" spans="1:6" s="17" customFormat="1" ht="18" customHeight="1">
      <c r="A114" s="169"/>
      <c r="B114" s="174" t="s">
        <v>180</v>
      </c>
      <c r="C114" s="48"/>
      <c r="D114" s="48"/>
      <c r="E114" s="49"/>
      <c r="F114" s="77">
        <v>1.996</v>
      </c>
    </row>
    <row r="115" spans="1:26" s="17" customFormat="1" ht="33.75" customHeight="1">
      <c r="A115" s="169"/>
      <c r="B115" s="174" t="s">
        <v>181</v>
      </c>
      <c r="C115" s="47">
        <v>299</v>
      </c>
      <c r="D115" s="48"/>
      <c r="E115" s="49">
        <f>C115</f>
        <v>299</v>
      </c>
      <c r="F115" s="99">
        <f>299+0.798</f>
        <v>299.798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s="17" customFormat="1" ht="32.25" customHeight="1">
      <c r="A116" s="169"/>
      <c r="B116" s="194" t="s">
        <v>157</v>
      </c>
      <c r="C116" s="48"/>
      <c r="D116" s="48"/>
      <c r="E116" s="49">
        <f>C116</f>
        <v>0</v>
      </c>
      <c r="F116" s="77">
        <v>0.503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6" s="31" customFormat="1" ht="16.5" customHeight="1">
      <c r="A117" s="169"/>
      <c r="B117" s="174" t="s">
        <v>59</v>
      </c>
      <c r="C117" s="48"/>
      <c r="D117" s="48"/>
      <c r="E117" s="49"/>
      <c r="F117" s="97">
        <v>33.91</v>
      </c>
    </row>
    <row r="118" spans="1:6" s="17" customFormat="1" ht="17.25" customHeight="1">
      <c r="A118" s="169"/>
      <c r="B118" s="174" t="s">
        <v>183</v>
      </c>
      <c r="C118" s="48">
        <v>170</v>
      </c>
      <c r="D118" s="53"/>
      <c r="E118" s="49">
        <v>170</v>
      </c>
      <c r="F118" s="77">
        <v>170</v>
      </c>
    </row>
    <row r="119" spans="1:26" s="17" customFormat="1" ht="33" customHeight="1">
      <c r="A119" s="169"/>
      <c r="B119" s="194" t="s">
        <v>141</v>
      </c>
      <c r="C119" s="47"/>
      <c r="D119" s="48"/>
      <c r="E119" s="49">
        <f>C119</f>
        <v>0</v>
      </c>
      <c r="F119" s="77">
        <v>13.681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s="17" customFormat="1" ht="18" customHeight="1">
      <c r="A120" s="169"/>
      <c r="B120" s="194" t="s">
        <v>198</v>
      </c>
      <c r="C120" s="47"/>
      <c r="D120" s="48"/>
      <c r="E120" s="49">
        <f>C120</f>
        <v>0</v>
      </c>
      <c r="F120" s="77">
        <v>1.87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s="31" customFormat="1" ht="18" customHeight="1">
      <c r="A121" s="224"/>
      <c r="B121" s="201" t="s">
        <v>28</v>
      </c>
      <c r="C121" s="78"/>
      <c r="D121" s="53"/>
      <c r="E121" s="100"/>
      <c r="F121" s="54">
        <f>F122</f>
        <v>25.804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s="17" customFormat="1" ht="33" customHeight="1">
      <c r="A122" s="169"/>
      <c r="B122" s="194" t="s">
        <v>142</v>
      </c>
      <c r="C122" s="47"/>
      <c r="D122" s="48"/>
      <c r="E122" s="49">
        <f>C122</f>
        <v>0</v>
      </c>
      <c r="F122" s="97">
        <v>25.804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s="56" customFormat="1" ht="15.75" customHeight="1">
      <c r="A123" s="226"/>
      <c r="B123" s="181" t="s">
        <v>60</v>
      </c>
      <c r="C123" s="53">
        <f>SUM(C125:C129)</f>
        <v>50</v>
      </c>
      <c r="D123" s="53">
        <f>SUM(D125:D129)</f>
        <v>0</v>
      </c>
      <c r="E123" s="53">
        <f>SUM(E125:E129)</f>
        <v>50</v>
      </c>
      <c r="F123" s="54">
        <f>SUM(F125:F129)</f>
        <v>121.567</v>
      </c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1:26" s="56" customFormat="1" ht="15.75" customHeight="1">
      <c r="A124" s="226"/>
      <c r="B124" s="182" t="s">
        <v>10</v>
      </c>
      <c r="C124" s="170">
        <v>50</v>
      </c>
      <c r="D124" s="35"/>
      <c r="E124" s="170">
        <v>50</v>
      </c>
      <c r="F124" s="54">
        <f>SUM(F125:F129)</f>
        <v>121.567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1:26" s="46" customFormat="1" ht="21" customHeight="1">
      <c r="A125" s="227"/>
      <c r="B125" s="174" t="s">
        <v>136</v>
      </c>
      <c r="C125" s="47">
        <v>50</v>
      </c>
      <c r="D125" s="48"/>
      <c r="E125" s="49">
        <v>50</v>
      </c>
      <c r="F125" s="77">
        <f>50+0.809</f>
        <v>50.809</v>
      </c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:26" s="46" customFormat="1" ht="18.75" customHeight="1">
      <c r="A126" s="227"/>
      <c r="B126" s="194" t="s">
        <v>182</v>
      </c>
      <c r="C126" s="47"/>
      <c r="D126" s="48"/>
      <c r="E126" s="49">
        <f>C126</f>
        <v>0</v>
      </c>
      <c r="F126" s="77">
        <v>27.029</v>
      </c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1:26" s="46" customFormat="1" ht="30.75" customHeight="1">
      <c r="A127" s="227"/>
      <c r="B127" s="194" t="s">
        <v>143</v>
      </c>
      <c r="C127" s="47"/>
      <c r="D127" s="48"/>
      <c r="E127" s="49">
        <f>C127</f>
        <v>0</v>
      </c>
      <c r="F127" s="77">
        <v>28.197</v>
      </c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:26" s="46" customFormat="1" ht="18.75" customHeight="1">
      <c r="A128" s="227"/>
      <c r="B128" s="174" t="s">
        <v>75</v>
      </c>
      <c r="C128" s="47"/>
      <c r="D128" s="48"/>
      <c r="E128" s="49"/>
      <c r="F128" s="97">
        <v>10.57</v>
      </c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:26" s="46" customFormat="1" ht="20.25" customHeight="1">
      <c r="A129" s="227"/>
      <c r="B129" s="190" t="s">
        <v>184</v>
      </c>
      <c r="C129" s="47"/>
      <c r="D129" s="48"/>
      <c r="E129" s="49"/>
      <c r="F129" s="99">
        <v>4.962</v>
      </c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1:26" s="52" customFormat="1" ht="20.25" customHeight="1">
      <c r="A130" s="226"/>
      <c r="B130" s="181" t="s">
        <v>19</v>
      </c>
      <c r="C130" s="47"/>
      <c r="D130" s="48"/>
      <c r="E130" s="49">
        <f>C130</f>
        <v>0</v>
      </c>
      <c r="F130" s="50">
        <v>0.234</v>
      </c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s="46" customFormat="1" ht="18" customHeight="1">
      <c r="A131" s="227"/>
      <c r="B131" s="202" t="s">
        <v>108</v>
      </c>
      <c r="C131" s="47"/>
      <c r="D131" s="48"/>
      <c r="E131" s="49"/>
      <c r="F131" s="97">
        <v>0.234</v>
      </c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:26" s="52" customFormat="1" ht="15.75" customHeight="1">
      <c r="A132" s="226"/>
      <c r="B132" s="203" t="s">
        <v>61</v>
      </c>
      <c r="C132" s="53">
        <f>C133</f>
        <v>719</v>
      </c>
      <c r="D132" s="53">
        <f>D133</f>
        <v>0</v>
      </c>
      <c r="E132" s="53">
        <f>E133</f>
        <v>719</v>
      </c>
      <c r="F132" s="54">
        <f>F133</f>
        <v>875.826</v>
      </c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s="52" customFormat="1" ht="18.75" customHeight="1">
      <c r="A133" s="226"/>
      <c r="B133" s="182" t="s">
        <v>10</v>
      </c>
      <c r="C133" s="53">
        <f>SUM(C134:C138)</f>
        <v>719</v>
      </c>
      <c r="D133" s="53">
        <f>SUM(D134:D138)</f>
        <v>0</v>
      </c>
      <c r="E133" s="53">
        <f>SUM(E134:E138)</f>
        <v>719</v>
      </c>
      <c r="F133" s="54">
        <f>SUM(F134:F138)</f>
        <v>875.826</v>
      </c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s="46" customFormat="1" ht="17.25" customHeight="1">
      <c r="A134" s="227"/>
      <c r="B134" s="199" t="s">
        <v>109</v>
      </c>
      <c r="C134" s="47">
        <v>420</v>
      </c>
      <c r="D134" s="48"/>
      <c r="E134" s="49">
        <f>C134</f>
        <v>420</v>
      </c>
      <c r="F134" s="97">
        <f>420+12.201</f>
        <v>432.201</v>
      </c>
      <c r="G134" s="44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1:26" s="46" customFormat="1" ht="20.25" customHeight="1">
      <c r="A135" s="227"/>
      <c r="B135" s="199" t="s">
        <v>110</v>
      </c>
      <c r="C135" s="47"/>
      <c r="D135" s="48"/>
      <c r="E135" s="49"/>
      <c r="F135" s="97">
        <v>0.531</v>
      </c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1:26" s="46" customFormat="1" ht="30.75" customHeight="1">
      <c r="A136" s="227"/>
      <c r="B136" s="198" t="s">
        <v>153</v>
      </c>
      <c r="C136" s="47"/>
      <c r="D136" s="48"/>
      <c r="E136" s="49"/>
      <c r="F136" s="97">
        <v>2.551</v>
      </c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1:26" s="46" customFormat="1" ht="15.75" customHeight="1">
      <c r="A137" s="227"/>
      <c r="B137" s="199" t="s">
        <v>111</v>
      </c>
      <c r="C137" s="47">
        <v>299</v>
      </c>
      <c r="D137" s="48"/>
      <c r="E137" s="49">
        <v>299</v>
      </c>
      <c r="F137" s="97">
        <v>299</v>
      </c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:26" s="46" customFormat="1" ht="19.5" customHeight="1">
      <c r="A138" s="228"/>
      <c r="B138" s="195" t="s">
        <v>112</v>
      </c>
      <c r="C138" s="47"/>
      <c r="D138" s="48"/>
      <c r="E138" s="49">
        <f>C138</f>
        <v>0</v>
      </c>
      <c r="F138" s="97">
        <v>141.543</v>
      </c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1:27" s="59" customFormat="1" ht="16.5" customHeight="1">
      <c r="A139" s="229" t="s">
        <v>24</v>
      </c>
      <c r="B139" s="204" t="s">
        <v>25</v>
      </c>
      <c r="C139" s="155"/>
      <c r="D139" s="155"/>
      <c r="E139" s="155"/>
      <c r="F139" s="57">
        <f>F140+F152</f>
        <v>1198.555</v>
      </c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</row>
    <row r="140" spans="1:27" s="40" customFormat="1" ht="17.25" customHeight="1">
      <c r="A140" s="230">
        <v>150101</v>
      </c>
      <c r="B140" s="205" t="s">
        <v>16</v>
      </c>
      <c r="C140" s="37"/>
      <c r="D140" s="37"/>
      <c r="E140" s="37"/>
      <c r="F140" s="38">
        <f>SUM(F142:F151)</f>
        <v>784.395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</row>
    <row r="141" spans="1:27" s="40" customFormat="1" ht="17.25" customHeight="1">
      <c r="A141" s="231"/>
      <c r="B141" s="182" t="s">
        <v>10</v>
      </c>
      <c r="C141" s="37"/>
      <c r="D141" s="37"/>
      <c r="E141" s="37"/>
      <c r="F141" s="38">
        <f>SUM(F142:F151)</f>
        <v>784.395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</row>
    <row r="142" spans="1:27" s="9" customFormat="1" ht="18" customHeight="1">
      <c r="A142" s="232"/>
      <c r="B142" s="206" t="s">
        <v>117</v>
      </c>
      <c r="C142" s="37"/>
      <c r="D142" s="37"/>
      <c r="E142" s="37"/>
      <c r="F142" s="112">
        <v>38.649</v>
      </c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s="9" customFormat="1" ht="18" customHeight="1">
      <c r="A143" s="232"/>
      <c r="B143" s="206" t="s">
        <v>154</v>
      </c>
      <c r="C143" s="37"/>
      <c r="D143" s="37"/>
      <c r="E143" s="37"/>
      <c r="F143" s="112">
        <v>110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s="9" customFormat="1" ht="18" customHeight="1">
      <c r="A144" s="232"/>
      <c r="B144" s="206" t="s">
        <v>185</v>
      </c>
      <c r="C144" s="37"/>
      <c r="D144" s="37"/>
      <c r="E144" s="37"/>
      <c r="F144" s="112">
        <v>116.544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s="9" customFormat="1" ht="18" customHeight="1">
      <c r="A145" s="232"/>
      <c r="B145" s="206" t="s">
        <v>116</v>
      </c>
      <c r="C145" s="37"/>
      <c r="D145" s="37"/>
      <c r="E145" s="37"/>
      <c r="F145" s="112">
        <v>24.181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s="9" customFormat="1" ht="18" customHeight="1">
      <c r="A146" s="232"/>
      <c r="B146" s="207" t="s">
        <v>115</v>
      </c>
      <c r="C146" s="37"/>
      <c r="D146" s="37"/>
      <c r="E146" s="37"/>
      <c r="F146" s="112">
        <v>109.021</v>
      </c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s="9" customFormat="1" ht="18" customHeight="1">
      <c r="A147" s="232"/>
      <c r="B147" s="207" t="s">
        <v>114</v>
      </c>
      <c r="C147" s="37"/>
      <c r="D147" s="37"/>
      <c r="E147" s="37"/>
      <c r="F147" s="112">
        <v>66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s="9" customFormat="1" ht="15.75" customHeight="1">
      <c r="A148" s="232"/>
      <c r="B148" s="207" t="s">
        <v>74</v>
      </c>
      <c r="C148" s="37"/>
      <c r="D148" s="37"/>
      <c r="E148" s="37"/>
      <c r="F148" s="112">
        <v>10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s="9" customFormat="1" ht="17.25" customHeight="1">
      <c r="A149" s="232"/>
      <c r="B149" s="207" t="s">
        <v>113</v>
      </c>
      <c r="C149" s="37"/>
      <c r="D149" s="37"/>
      <c r="E149" s="37"/>
      <c r="F149" s="112">
        <v>110</v>
      </c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s="9" customFormat="1" ht="18" customHeight="1">
      <c r="A150" s="232"/>
      <c r="B150" s="207" t="s">
        <v>118</v>
      </c>
      <c r="C150" s="37"/>
      <c r="D150" s="37"/>
      <c r="E150" s="37"/>
      <c r="F150" s="112">
        <v>50</v>
      </c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s="9" customFormat="1" ht="18" customHeight="1">
      <c r="A151" s="232"/>
      <c r="B151" s="207" t="s">
        <v>119</v>
      </c>
      <c r="C151" s="37"/>
      <c r="D151" s="37"/>
      <c r="E151" s="37"/>
      <c r="F151" s="112">
        <v>150</v>
      </c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s="9" customFormat="1" ht="15.75" customHeight="1">
      <c r="A152" s="232"/>
      <c r="B152" s="208" t="s">
        <v>28</v>
      </c>
      <c r="C152" s="37"/>
      <c r="D152" s="37"/>
      <c r="E152" s="37"/>
      <c r="F152" s="38">
        <f>F153</f>
        <v>414.16</v>
      </c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s="9" customFormat="1" ht="19.5" customHeight="1">
      <c r="A153" s="233"/>
      <c r="B153" s="206" t="s">
        <v>91</v>
      </c>
      <c r="C153" s="37"/>
      <c r="D153" s="37"/>
      <c r="E153" s="37"/>
      <c r="F153" s="112">
        <v>414.16</v>
      </c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s="59" customFormat="1" ht="16.5" customHeight="1">
      <c r="A154" s="234" t="s">
        <v>30</v>
      </c>
      <c r="B154" s="209" t="s">
        <v>29</v>
      </c>
      <c r="C154" s="60"/>
      <c r="D154" s="61"/>
      <c r="E154" s="60"/>
      <c r="F154" s="57">
        <v>398.5</v>
      </c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</row>
    <row r="155" spans="1:27" s="40" customFormat="1" ht="18.75" customHeight="1">
      <c r="A155" s="235" t="s">
        <v>15</v>
      </c>
      <c r="B155" s="210" t="s">
        <v>8</v>
      </c>
      <c r="C155" s="18"/>
      <c r="D155" s="62"/>
      <c r="E155" s="18"/>
      <c r="F155" s="38">
        <v>398.5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</row>
    <row r="156" spans="1:27" s="9" customFormat="1" ht="28.5" customHeight="1">
      <c r="A156" s="236"/>
      <c r="B156" s="202" t="s">
        <v>199</v>
      </c>
      <c r="C156" s="18"/>
      <c r="D156" s="62"/>
      <c r="E156" s="18"/>
      <c r="F156" s="112">
        <v>398.5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s="67" customFormat="1" ht="18" customHeight="1">
      <c r="A157" s="237" t="s">
        <v>13</v>
      </c>
      <c r="B157" s="211" t="s">
        <v>14</v>
      </c>
      <c r="C157" s="63">
        <f>C158+C211</f>
        <v>16679.64</v>
      </c>
      <c r="D157" s="63">
        <f>D158+D211</f>
        <v>0</v>
      </c>
      <c r="E157" s="63">
        <f>E158+E211</f>
        <v>15634.54</v>
      </c>
      <c r="F157" s="64">
        <f>F158+F211</f>
        <v>19687.278000000002</v>
      </c>
      <c r="G157" s="65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</row>
    <row r="158" spans="1:27" s="40" customFormat="1" ht="15.75" customHeight="1">
      <c r="A158" s="238" t="s">
        <v>15</v>
      </c>
      <c r="B158" s="205" t="s">
        <v>16</v>
      </c>
      <c r="C158" s="37">
        <f>C159+C207</f>
        <v>16679.64</v>
      </c>
      <c r="D158" s="37">
        <f>D159+D207</f>
        <v>0</v>
      </c>
      <c r="E158" s="37">
        <f>E159+E207</f>
        <v>15634.54</v>
      </c>
      <c r="F158" s="117">
        <f>F159+F207</f>
        <v>18687.278000000002</v>
      </c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</row>
    <row r="159" spans="1:27" s="123" customFormat="1" ht="15.75" customHeight="1">
      <c r="A159" s="168"/>
      <c r="B159" s="212" t="s">
        <v>10</v>
      </c>
      <c r="C159" s="120">
        <f>SUM(C160:C184)</f>
        <v>15075.54</v>
      </c>
      <c r="D159" s="120">
        <f>SUM(D160:D184)</f>
        <v>0</v>
      </c>
      <c r="E159" s="120">
        <f>SUM(E160:E184)</f>
        <v>15075.54</v>
      </c>
      <c r="F159" s="121">
        <f>SUM(F160:F184)</f>
        <v>18353.278000000002</v>
      </c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</row>
    <row r="160" spans="1:27" s="128" customFormat="1" ht="17.25" customHeight="1">
      <c r="A160" s="168"/>
      <c r="B160" s="213" t="s">
        <v>36</v>
      </c>
      <c r="C160" s="124">
        <v>65</v>
      </c>
      <c r="D160" s="125"/>
      <c r="E160" s="124">
        <v>65</v>
      </c>
      <c r="F160" s="126">
        <v>65</v>
      </c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</row>
    <row r="161" spans="1:27" s="128" customFormat="1" ht="14.25" customHeight="1">
      <c r="A161" s="168"/>
      <c r="B161" s="213" t="s">
        <v>37</v>
      </c>
      <c r="C161" s="124">
        <v>65</v>
      </c>
      <c r="D161" s="129"/>
      <c r="E161" s="124">
        <v>65</v>
      </c>
      <c r="F161" s="126">
        <v>65</v>
      </c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</row>
    <row r="162" spans="1:27" s="128" customFormat="1" ht="15.75" customHeight="1">
      <c r="A162" s="168"/>
      <c r="B162" s="172" t="s">
        <v>38</v>
      </c>
      <c r="C162" s="124">
        <v>200</v>
      </c>
      <c r="D162" s="129"/>
      <c r="E162" s="124">
        <v>200</v>
      </c>
      <c r="F162" s="126">
        <v>200</v>
      </c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</row>
    <row r="163" spans="1:27" s="123" customFormat="1" ht="15" customHeight="1">
      <c r="A163" s="168"/>
      <c r="B163" s="213" t="s">
        <v>22</v>
      </c>
      <c r="C163" s="124">
        <v>300</v>
      </c>
      <c r="D163" s="129"/>
      <c r="E163" s="124">
        <v>300</v>
      </c>
      <c r="F163" s="126">
        <v>300</v>
      </c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</row>
    <row r="164" spans="1:27" s="123" customFormat="1" ht="17.25" customHeight="1">
      <c r="A164" s="168"/>
      <c r="B164" s="213" t="s">
        <v>34</v>
      </c>
      <c r="C164" s="124">
        <v>3200</v>
      </c>
      <c r="D164" s="129"/>
      <c r="E164" s="124">
        <v>3200</v>
      </c>
      <c r="F164" s="126">
        <v>3200</v>
      </c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</row>
    <row r="165" spans="1:27" s="128" customFormat="1" ht="33">
      <c r="A165" s="168"/>
      <c r="B165" s="172" t="s">
        <v>85</v>
      </c>
      <c r="C165" s="124">
        <v>2250</v>
      </c>
      <c r="D165" s="125"/>
      <c r="E165" s="124">
        <v>2250</v>
      </c>
      <c r="F165" s="126">
        <v>2250</v>
      </c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</row>
    <row r="166" spans="1:27" s="128" customFormat="1" ht="32.25" customHeight="1">
      <c r="A166" s="168"/>
      <c r="B166" s="172" t="s">
        <v>186</v>
      </c>
      <c r="C166" s="130">
        <v>500</v>
      </c>
      <c r="D166" s="125"/>
      <c r="E166" s="130">
        <v>500</v>
      </c>
      <c r="F166" s="131">
        <v>500</v>
      </c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</row>
    <row r="167" spans="1:27" s="123" customFormat="1" ht="15.75" customHeight="1">
      <c r="A167" s="168"/>
      <c r="B167" s="214" t="s">
        <v>35</v>
      </c>
      <c r="C167" s="124">
        <v>570.54</v>
      </c>
      <c r="D167" s="129"/>
      <c r="E167" s="124">
        <v>570.54</v>
      </c>
      <c r="F167" s="126">
        <v>570.54</v>
      </c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</row>
    <row r="168" spans="1:27" s="123" customFormat="1" ht="15" customHeight="1">
      <c r="A168" s="168"/>
      <c r="B168" s="213" t="s">
        <v>32</v>
      </c>
      <c r="C168" s="124">
        <v>500</v>
      </c>
      <c r="D168" s="129"/>
      <c r="E168" s="124">
        <v>500</v>
      </c>
      <c r="F168" s="126">
        <v>500</v>
      </c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</row>
    <row r="169" spans="1:27" s="123" customFormat="1" ht="15.75" customHeight="1">
      <c r="A169" s="167"/>
      <c r="B169" s="214" t="s">
        <v>86</v>
      </c>
      <c r="C169" s="124">
        <v>225</v>
      </c>
      <c r="D169" s="129"/>
      <c r="E169" s="124">
        <v>225</v>
      </c>
      <c r="F169" s="126">
        <v>225</v>
      </c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</row>
    <row r="170" spans="1:27" s="128" customFormat="1" ht="18" customHeight="1">
      <c r="A170" s="168"/>
      <c r="B170" s="214" t="s">
        <v>87</v>
      </c>
      <c r="C170" s="124">
        <v>1700</v>
      </c>
      <c r="D170" s="125"/>
      <c r="E170" s="124">
        <v>1700</v>
      </c>
      <c r="F170" s="126">
        <v>1700</v>
      </c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</row>
    <row r="171" spans="1:27" s="128" customFormat="1" ht="15.75" customHeight="1">
      <c r="A171" s="168"/>
      <c r="B171" s="172" t="s">
        <v>39</v>
      </c>
      <c r="C171" s="124">
        <v>998</v>
      </c>
      <c r="D171" s="129"/>
      <c r="E171" s="124">
        <v>998</v>
      </c>
      <c r="F171" s="126">
        <v>998</v>
      </c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</row>
    <row r="172" spans="1:27" s="123" customFormat="1" ht="33.75" customHeight="1">
      <c r="A172" s="171"/>
      <c r="B172" s="172" t="s">
        <v>144</v>
      </c>
      <c r="C172" s="130">
        <v>465</v>
      </c>
      <c r="D172" s="132"/>
      <c r="E172" s="130">
        <v>465</v>
      </c>
      <c r="F172" s="131">
        <v>465</v>
      </c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</row>
    <row r="173" spans="1:27" s="123" customFormat="1" ht="49.5">
      <c r="A173" s="171"/>
      <c r="B173" s="173" t="s">
        <v>145</v>
      </c>
      <c r="C173" s="163">
        <v>458</v>
      </c>
      <c r="D173" s="164"/>
      <c r="E173" s="163">
        <v>458</v>
      </c>
      <c r="F173" s="165">
        <v>458</v>
      </c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</row>
    <row r="174" spans="1:27" s="123" customFormat="1" ht="19.5" customHeight="1">
      <c r="A174" s="168"/>
      <c r="B174" s="172" t="s">
        <v>89</v>
      </c>
      <c r="C174" s="130">
        <v>1014</v>
      </c>
      <c r="D174" s="133"/>
      <c r="E174" s="130">
        <v>1014</v>
      </c>
      <c r="F174" s="131">
        <v>1014</v>
      </c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</row>
    <row r="175" spans="1:27" s="123" customFormat="1" ht="18" customHeight="1">
      <c r="A175" s="168"/>
      <c r="B175" s="172" t="s">
        <v>187</v>
      </c>
      <c r="C175" s="124">
        <v>1305</v>
      </c>
      <c r="D175" s="133"/>
      <c r="E175" s="124">
        <v>1305</v>
      </c>
      <c r="F175" s="126">
        <v>1305</v>
      </c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</row>
    <row r="176" spans="1:27" s="123" customFormat="1" ht="20.25" customHeight="1">
      <c r="A176" s="168"/>
      <c r="B176" s="172" t="s">
        <v>40</v>
      </c>
      <c r="C176" s="124"/>
      <c r="D176" s="133"/>
      <c r="E176" s="124"/>
      <c r="F176" s="126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</row>
    <row r="177" spans="1:27" s="123" customFormat="1" ht="18" customHeight="1">
      <c r="A177" s="168"/>
      <c r="B177" s="215" t="s">
        <v>200</v>
      </c>
      <c r="C177" s="124">
        <v>200</v>
      </c>
      <c r="D177" s="133"/>
      <c r="E177" s="124">
        <v>200</v>
      </c>
      <c r="F177" s="126">
        <v>200</v>
      </c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</row>
    <row r="178" spans="1:27" s="135" customFormat="1" ht="18" customHeight="1">
      <c r="A178" s="239"/>
      <c r="B178" s="215" t="s">
        <v>188</v>
      </c>
      <c r="C178" s="124">
        <v>230</v>
      </c>
      <c r="D178" s="133"/>
      <c r="E178" s="124">
        <v>230</v>
      </c>
      <c r="F178" s="126">
        <v>230</v>
      </c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</row>
    <row r="179" spans="1:27" s="135" customFormat="1" ht="18" customHeight="1">
      <c r="A179" s="239"/>
      <c r="B179" s="215" t="s">
        <v>71</v>
      </c>
      <c r="C179" s="124">
        <v>100</v>
      </c>
      <c r="D179" s="133"/>
      <c r="E179" s="124">
        <v>100</v>
      </c>
      <c r="F179" s="126">
        <v>100</v>
      </c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</row>
    <row r="180" spans="1:27" s="135" customFormat="1" ht="18.75" customHeight="1">
      <c r="A180" s="239"/>
      <c r="B180" s="215" t="s">
        <v>72</v>
      </c>
      <c r="C180" s="124">
        <v>120</v>
      </c>
      <c r="D180" s="132"/>
      <c r="E180" s="124">
        <v>120</v>
      </c>
      <c r="F180" s="126">
        <v>120</v>
      </c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</row>
    <row r="181" spans="1:27" s="135" customFormat="1" ht="18" customHeight="1">
      <c r="A181" s="239"/>
      <c r="B181" s="215" t="s">
        <v>41</v>
      </c>
      <c r="C181" s="124">
        <v>110</v>
      </c>
      <c r="D181" s="132"/>
      <c r="E181" s="124">
        <v>110</v>
      </c>
      <c r="F181" s="126">
        <v>110</v>
      </c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</row>
    <row r="182" spans="1:27" s="123" customFormat="1" ht="33">
      <c r="A182" s="168"/>
      <c r="B182" s="172" t="s">
        <v>88</v>
      </c>
      <c r="C182" s="130">
        <v>250</v>
      </c>
      <c r="D182" s="132"/>
      <c r="E182" s="130">
        <v>250</v>
      </c>
      <c r="F182" s="131">
        <v>250</v>
      </c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</row>
    <row r="183" spans="1:27" s="123" customFormat="1" ht="36.75" customHeight="1">
      <c r="A183" s="168"/>
      <c r="B183" s="172" t="s">
        <v>135</v>
      </c>
      <c r="C183" s="130">
        <v>250</v>
      </c>
      <c r="D183" s="136"/>
      <c r="E183" s="130">
        <v>250</v>
      </c>
      <c r="F183" s="131">
        <v>250</v>
      </c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</row>
    <row r="184" spans="1:27" s="123" customFormat="1" ht="18" customHeight="1">
      <c r="A184" s="168"/>
      <c r="B184" s="216" t="s">
        <v>73</v>
      </c>
      <c r="C184" s="124"/>
      <c r="D184" s="137"/>
      <c r="E184" s="124"/>
      <c r="F184" s="159">
        <f>SUM(F185:F206)</f>
        <v>3277.738</v>
      </c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</row>
    <row r="185" spans="1:27" s="123" customFormat="1" ht="19.5" customHeight="1">
      <c r="A185" s="168"/>
      <c r="B185" s="172" t="s">
        <v>133</v>
      </c>
      <c r="C185" s="158"/>
      <c r="D185" s="157"/>
      <c r="E185" s="124"/>
      <c r="F185" s="126">
        <v>40.406</v>
      </c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</row>
    <row r="186" spans="1:27" s="123" customFormat="1" ht="18" customHeight="1">
      <c r="A186" s="168"/>
      <c r="B186" s="172" t="s">
        <v>189</v>
      </c>
      <c r="C186" s="158"/>
      <c r="D186" s="157"/>
      <c r="E186" s="124"/>
      <c r="F186" s="126">
        <v>30.341</v>
      </c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</row>
    <row r="187" spans="1:27" s="123" customFormat="1" ht="33.75" customHeight="1">
      <c r="A187" s="168"/>
      <c r="B187" s="172" t="s">
        <v>134</v>
      </c>
      <c r="C187" s="158"/>
      <c r="D187" s="157"/>
      <c r="E187" s="124"/>
      <c r="F187" s="126">
        <v>0.488</v>
      </c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</row>
    <row r="188" spans="1:27" s="123" customFormat="1" ht="18" customHeight="1">
      <c r="A188" s="168"/>
      <c r="B188" s="172" t="s">
        <v>127</v>
      </c>
      <c r="C188" s="158"/>
      <c r="D188" s="157"/>
      <c r="E188" s="124"/>
      <c r="F188" s="126">
        <v>421.158</v>
      </c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</row>
    <row r="189" spans="1:27" s="123" customFormat="1" ht="21.75" customHeight="1">
      <c r="A189" s="168"/>
      <c r="B189" s="172" t="s">
        <v>128</v>
      </c>
      <c r="C189" s="158"/>
      <c r="D189" s="157"/>
      <c r="E189" s="124"/>
      <c r="F189" s="126">
        <v>32.924</v>
      </c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</row>
    <row r="190" spans="1:27" s="123" customFormat="1" ht="18" customHeight="1">
      <c r="A190" s="168"/>
      <c r="B190" s="172" t="s">
        <v>129</v>
      </c>
      <c r="C190" s="158"/>
      <c r="D190" s="157"/>
      <c r="E190" s="124"/>
      <c r="F190" s="126">
        <v>57.541</v>
      </c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</row>
    <row r="191" spans="1:27" s="123" customFormat="1" ht="18" customHeight="1">
      <c r="A191" s="168"/>
      <c r="B191" s="172" t="s">
        <v>130</v>
      </c>
      <c r="C191" s="158"/>
      <c r="D191" s="157"/>
      <c r="E191" s="124"/>
      <c r="F191" s="126">
        <v>88.522</v>
      </c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</row>
    <row r="192" spans="1:27" s="123" customFormat="1" ht="20.25" customHeight="1">
      <c r="A192" s="168"/>
      <c r="B192" s="172" t="s">
        <v>132</v>
      </c>
      <c r="C192" s="158"/>
      <c r="D192" s="157"/>
      <c r="E192" s="124"/>
      <c r="F192" s="126">
        <v>4.5</v>
      </c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</row>
    <row r="193" spans="1:27" s="123" customFormat="1" ht="33.75" customHeight="1">
      <c r="A193" s="168"/>
      <c r="B193" s="172" t="s">
        <v>131</v>
      </c>
      <c r="C193" s="158"/>
      <c r="D193" s="157"/>
      <c r="E193" s="124"/>
      <c r="F193" s="126">
        <v>33.999</v>
      </c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</row>
    <row r="194" spans="1:27" s="123" customFormat="1" ht="32.25" customHeight="1">
      <c r="A194" s="168"/>
      <c r="B194" s="214" t="s">
        <v>201</v>
      </c>
      <c r="C194" s="158"/>
      <c r="D194" s="157"/>
      <c r="E194" s="124"/>
      <c r="F194" s="126">
        <v>252</v>
      </c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</row>
    <row r="195" spans="1:27" s="123" customFormat="1" ht="18.75" customHeight="1">
      <c r="A195" s="168"/>
      <c r="B195" s="172" t="s">
        <v>155</v>
      </c>
      <c r="C195" s="158"/>
      <c r="D195" s="157"/>
      <c r="E195" s="124"/>
      <c r="F195" s="126">
        <v>240</v>
      </c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</row>
    <row r="196" spans="1:27" s="123" customFormat="1" ht="15.75" customHeight="1">
      <c r="A196" s="168"/>
      <c r="B196" s="172" t="s">
        <v>125</v>
      </c>
      <c r="C196" s="158"/>
      <c r="D196" s="157"/>
      <c r="E196" s="124"/>
      <c r="F196" s="126">
        <v>212.822</v>
      </c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</row>
    <row r="197" spans="1:27" s="123" customFormat="1" ht="16.5" customHeight="1">
      <c r="A197" s="168"/>
      <c r="B197" s="172" t="s">
        <v>204</v>
      </c>
      <c r="C197" s="158"/>
      <c r="D197" s="157"/>
      <c r="E197" s="124"/>
      <c r="F197" s="126">
        <v>108</v>
      </c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</row>
    <row r="198" spans="1:27" s="123" customFormat="1" ht="33" customHeight="1">
      <c r="A198" s="168"/>
      <c r="B198" s="172" t="s">
        <v>203</v>
      </c>
      <c r="C198" s="158"/>
      <c r="D198" s="157"/>
      <c r="E198" s="124"/>
      <c r="F198" s="126">
        <v>216</v>
      </c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</row>
    <row r="199" spans="1:27" s="123" customFormat="1" ht="18" customHeight="1">
      <c r="A199" s="168"/>
      <c r="B199" s="172" t="s">
        <v>202</v>
      </c>
      <c r="C199" s="158"/>
      <c r="D199" s="157"/>
      <c r="E199" s="124"/>
      <c r="F199" s="126">
        <v>130</v>
      </c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</row>
    <row r="200" spans="1:27" s="123" customFormat="1" ht="32.25" customHeight="1">
      <c r="A200" s="168"/>
      <c r="B200" s="172" t="s">
        <v>146</v>
      </c>
      <c r="C200" s="158"/>
      <c r="D200" s="157"/>
      <c r="E200" s="124"/>
      <c r="F200" s="126">
        <v>249.998</v>
      </c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</row>
    <row r="201" spans="1:27" s="123" customFormat="1" ht="19.5" customHeight="1">
      <c r="A201" s="246"/>
      <c r="B201" s="172" t="s">
        <v>205</v>
      </c>
      <c r="C201" s="158"/>
      <c r="D201" s="157"/>
      <c r="E201" s="124"/>
      <c r="F201" s="126">
        <v>489.4</v>
      </c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</row>
    <row r="202" spans="1:27" s="123" customFormat="1" ht="33" customHeight="1">
      <c r="A202" s="246"/>
      <c r="B202" s="172" t="s">
        <v>147</v>
      </c>
      <c r="C202" s="158"/>
      <c r="D202" s="157"/>
      <c r="E202" s="124"/>
      <c r="F202" s="126">
        <v>299</v>
      </c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</row>
    <row r="203" spans="1:27" s="123" customFormat="1" ht="18" customHeight="1">
      <c r="A203" s="168"/>
      <c r="B203" s="172" t="s">
        <v>206</v>
      </c>
      <c r="C203" s="158"/>
      <c r="D203" s="157"/>
      <c r="E203" s="124"/>
      <c r="F203" s="126">
        <v>86.76</v>
      </c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</row>
    <row r="204" spans="1:27" s="123" customFormat="1" ht="33" customHeight="1">
      <c r="A204" s="168"/>
      <c r="B204" s="172" t="s">
        <v>207</v>
      </c>
      <c r="C204" s="158"/>
      <c r="D204" s="157"/>
      <c r="E204" s="124"/>
      <c r="F204" s="126">
        <v>8.669</v>
      </c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</row>
    <row r="205" spans="1:27" s="123" customFormat="1" ht="18" customHeight="1">
      <c r="A205" s="168"/>
      <c r="B205" s="172" t="s">
        <v>208</v>
      </c>
      <c r="C205" s="158"/>
      <c r="D205" s="157"/>
      <c r="E205" s="124"/>
      <c r="F205" s="126">
        <v>170.24</v>
      </c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</row>
    <row r="206" spans="1:27" s="123" customFormat="1" ht="18" customHeight="1">
      <c r="A206" s="168"/>
      <c r="B206" s="172" t="s">
        <v>126</v>
      </c>
      <c r="C206" s="158"/>
      <c r="D206" s="157"/>
      <c r="E206" s="124"/>
      <c r="F206" s="126">
        <v>104.97</v>
      </c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</row>
    <row r="207" spans="1:27" s="141" customFormat="1" ht="19.5" customHeight="1">
      <c r="A207" s="168"/>
      <c r="B207" s="217" t="s">
        <v>28</v>
      </c>
      <c r="C207" s="138">
        <f>SUM(C208:C210)</f>
        <v>1604.1</v>
      </c>
      <c r="D207" s="138"/>
      <c r="E207" s="138">
        <f>SUM(E208:E210)</f>
        <v>559</v>
      </c>
      <c r="F207" s="139">
        <f>SUM(F208:F210)</f>
        <v>334</v>
      </c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</row>
    <row r="208" spans="1:27" s="123" customFormat="1" ht="19.5" customHeight="1">
      <c r="A208" s="168"/>
      <c r="B208" s="213" t="s">
        <v>33</v>
      </c>
      <c r="C208" s="124">
        <v>199</v>
      </c>
      <c r="D208" s="129"/>
      <c r="E208" s="124">
        <v>199</v>
      </c>
      <c r="F208" s="126">
        <v>199</v>
      </c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</row>
    <row r="209" spans="1:27" s="128" customFormat="1" ht="20.25" customHeight="1">
      <c r="A209" s="168"/>
      <c r="B209" s="213" t="s">
        <v>120</v>
      </c>
      <c r="C209" s="124">
        <v>1345.1</v>
      </c>
      <c r="D209" s="142">
        <v>78</v>
      </c>
      <c r="E209" s="124">
        <v>300</v>
      </c>
      <c r="F209" s="126">
        <v>75</v>
      </c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</row>
    <row r="210" spans="1:27" s="123" customFormat="1" ht="33">
      <c r="A210" s="168"/>
      <c r="B210" s="213" t="s">
        <v>124</v>
      </c>
      <c r="C210" s="124">
        <v>60</v>
      </c>
      <c r="D210" s="129"/>
      <c r="E210" s="124">
        <v>60</v>
      </c>
      <c r="F210" s="126">
        <v>60</v>
      </c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</row>
    <row r="211" spans="1:27" s="146" customFormat="1" ht="36.75" customHeight="1">
      <c r="A211" s="243">
        <v>180409</v>
      </c>
      <c r="B211" s="212" t="s">
        <v>20</v>
      </c>
      <c r="C211" s="143"/>
      <c r="D211" s="143"/>
      <c r="E211" s="143"/>
      <c r="F211" s="144">
        <f>F213</f>
        <v>1000</v>
      </c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</row>
    <row r="212" spans="1:27" s="146" customFormat="1" ht="16.5" hidden="1">
      <c r="A212" s="243"/>
      <c r="B212" s="172"/>
      <c r="C212" s="147"/>
      <c r="D212" s="148"/>
      <c r="E212" s="149"/>
      <c r="F212" s="150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</row>
    <row r="213" spans="1:27" s="123" customFormat="1" ht="21" customHeight="1" thickBot="1">
      <c r="A213" s="244"/>
      <c r="B213" s="218" t="s">
        <v>21</v>
      </c>
      <c r="C213" s="151"/>
      <c r="D213" s="152"/>
      <c r="E213" s="153"/>
      <c r="F213" s="154">
        <v>1000</v>
      </c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</row>
    <row r="214" spans="1:27" s="12" customFormat="1" ht="24.75" customHeight="1" thickBot="1">
      <c r="A214" s="240"/>
      <c r="B214" s="219" t="s">
        <v>17</v>
      </c>
      <c r="C214" s="118">
        <f>C157+C154+C139+C6</f>
        <v>51568.64</v>
      </c>
      <c r="D214" s="118">
        <f>D157+D154+D139+D6</f>
        <v>0</v>
      </c>
      <c r="E214" s="118">
        <f>E157+E154+E139+E6</f>
        <v>40639.94</v>
      </c>
      <c r="F214" s="76">
        <f>F157+F154+F139+F6</f>
        <v>35285.035</v>
      </c>
      <c r="G214" s="11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2:6" ht="15.75">
      <c r="B215" s="10"/>
      <c r="C215" s="13"/>
      <c r="D215" s="14"/>
      <c r="E215" s="13"/>
      <c r="F215" s="26"/>
    </row>
    <row r="216" spans="2:6" ht="15.75">
      <c r="B216" s="10"/>
      <c r="F216" s="160"/>
    </row>
    <row r="217" ht="15.75">
      <c r="B217" s="10"/>
    </row>
    <row r="218" ht="15.75">
      <c r="B218" s="10"/>
    </row>
    <row r="219" ht="15.75">
      <c r="B219" s="10"/>
    </row>
    <row r="220" ht="15.75">
      <c r="B220" s="10"/>
    </row>
    <row r="221" ht="15.75">
      <c r="B221" s="10"/>
    </row>
    <row r="222" ht="15.75">
      <c r="B222" s="10"/>
    </row>
    <row r="223" ht="15.75">
      <c r="B223" s="10"/>
    </row>
    <row r="224" ht="15.75">
      <c r="B224" s="10"/>
    </row>
    <row r="225" ht="15.75">
      <c r="B225" s="10"/>
    </row>
    <row r="226" ht="15.75">
      <c r="B226" s="10"/>
    </row>
    <row r="227" ht="15.75">
      <c r="B227" s="10"/>
    </row>
    <row r="228" ht="15.75">
      <c r="B228" s="10"/>
    </row>
    <row r="229" ht="15.75">
      <c r="B229" s="10"/>
    </row>
    <row r="230" ht="15.75">
      <c r="B230" s="10"/>
    </row>
    <row r="231" ht="15.75">
      <c r="B231" s="10"/>
    </row>
    <row r="232" ht="15.75">
      <c r="B232" s="10"/>
    </row>
    <row r="233" ht="15.75">
      <c r="B233" s="10"/>
    </row>
    <row r="234" ht="15.75">
      <c r="B234" s="10"/>
    </row>
    <row r="235" ht="15.75">
      <c r="B235" s="10"/>
    </row>
    <row r="236" ht="15.75">
      <c r="B236" s="10"/>
    </row>
    <row r="237" ht="15.75">
      <c r="B237" s="10"/>
    </row>
    <row r="238" ht="15.75">
      <c r="B238" s="10"/>
    </row>
    <row r="239" ht="15.75">
      <c r="B239" s="10"/>
    </row>
    <row r="240" ht="15.75">
      <c r="B240" s="10"/>
    </row>
    <row r="241" ht="15.75">
      <c r="B241" s="10"/>
    </row>
    <row r="242" ht="15.75">
      <c r="B242" s="10"/>
    </row>
    <row r="243" ht="15.75">
      <c r="B243" s="10"/>
    </row>
    <row r="244" ht="15.75">
      <c r="B244" s="10"/>
    </row>
    <row r="245" ht="15.75">
      <c r="B245" s="10"/>
    </row>
    <row r="246" ht="15.75">
      <c r="B246" s="10"/>
    </row>
    <row r="247" ht="15.75">
      <c r="B247" s="10"/>
    </row>
    <row r="248" ht="15.75">
      <c r="B248" s="10"/>
    </row>
    <row r="249" ht="15.75">
      <c r="B249" s="10"/>
    </row>
    <row r="250" ht="15.75">
      <c r="B250" s="10"/>
    </row>
    <row r="251" ht="15.75">
      <c r="B251" s="10"/>
    </row>
    <row r="252" ht="15.75">
      <c r="B252" s="10"/>
    </row>
    <row r="253" ht="15.75">
      <c r="B253" s="10"/>
    </row>
    <row r="254" ht="15.75">
      <c r="B254" s="10"/>
    </row>
    <row r="255" ht="15.75">
      <c r="B255" s="10"/>
    </row>
    <row r="256" ht="15.75">
      <c r="B256" s="10"/>
    </row>
    <row r="257" ht="15.75">
      <c r="B257" s="10"/>
    </row>
    <row r="258" ht="15.75">
      <c r="B258" s="10"/>
    </row>
    <row r="259" ht="15.75">
      <c r="B259" s="10"/>
    </row>
    <row r="260" ht="15.75">
      <c r="B260" s="10"/>
    </row>
    <row r="261" ht="15.75">
      <c r="B261" s="10"/>
    </row>
    <row r="262" ht="15.75">
      <c r="B262" s="10"/>
    </row>
    <row r="263" ht="15.75">
      <c r="B263" s="10"/>
    </row>
    <row r="264" ht="15.75">
      <c r="B264" s="10"/>
    </row>
    <row r="265" ht="15.75">
      <c r="B265" s="10"/>
    </row>
    <row r="266" ht="15.75">
      <c r="B266" s="10"/>
    </row>
    <row r="267" ht="15.75">
      <c r="B267" s="10"/>
    </row>
    <row r="268" ht="15.75">
      <c r="B268" s="10"/>
    </row>
    <row r="269" ht="15.75">
      <c r="B269" s="10"/>
    </row>
    <row r="270" ht="15.75">
      <c r="B270" s="10"/>
    </row>
    <row r="271" ht="15.75">
      <c r="B271" s="10"/>
    </row>
    <row r="272" ht="15.75">
      <c r="B272" s="10"/>
    </row>
    <row r="273" ht="15.75">
      <c r="B273" s="10"/>
    </row>
    <row r="274" ht="15.75">
      <c r="B274" s="10"/>
    </row>
    <row r="275" ht="15.75">
      <c r="B275" s="10"/>
    </row>
    <row r="276" ht="15.75">
      <c r="B276" s="10"/>
    </row>
    <row r="277" ht="15.75">
      <c r="B277" s="10"/>
    </row>
    <row r="278" ht="15.75">
      <c r="B278" s="10"/>
    </row>
    <row r="279" ht="15.75">
      <c r="B279" s="10"/>
    </row>
    <row r="280" ht="15.75">
      <c r="B280" s="10"/>
    </row>
    <row r="281" ht="15.75">
      <c r="B281" s="10"/>
    </row>
    <row r="282" ht="15.75">
      <c r="B282" s="10"/>
    </row>
    <row r="283" ht="15.75">
      <c r="B283" s="10"/>
    </row>
    <row r="284" ht="15.75">
      <c r="B284" s="10"/>
    </row>
    <row r="285" ht="15.75">
      <c r="B285" s="10"/>
    </row>
    <row r="286" ht="15.75">
      <c r="B286" s="10"/>
    </row>
    <row r="287" ht="15.75">
      <c r="B287" s="10"/>
    </row>
    <row r="288" ht="15.75">
      <c r="B288" s="10"/>
    </row>
    <row r="289" ht="15.75">
      <c r="B289" s="10"/>
    </row>
    <row r="290" ht="15.75">
      <c r="B290" s="10"/>
    </row>
    <row r="291" ht="15.75">
      <c r="B291" s="10"/>
    </row>
    <row r="292" ht="15.75">
      <c r="B292" s="10"/>
    </row>
    <row r="293" ht="15.75">
      <c r="B293" s="10"/>
    </row>
    <row r="294" ht="15.75">
      <c r="B294" s="10"/>
    </row>
    <row r="295" ht="15.75">
      <c r="B295" s="10"/>
    </row>
    <row r="296" ht="15.75">
      <c r="B296" s="10"/>
    </row>
    <row r="297" ht="15.75">
      <c r="B297" s="10"/>
    </row>
    <row r="298" ht="15.75">
      <c r="B298" s="10"/>
    </row>
    <row r="299" ht="15.75">
      <c r="B299" s="10"/>
    </row>
    <row r="300" ht="15.75">
      <c r="B300" s="10"/>
    </row>
    <row r="301" ht="15.75">
      <c r="B301" s="10"/>
    </row>
    <row r="302" ht="15.75">
      <c r="B302" s="10"/>
    </row>
    <row r="303" ht="15.75">
      <c r="B303" s="10"/>
    </row>
    <row r="304" ht="15.75">
      <c r="B304" s="10"/>
    </row>
    <row r="305" ht="15.75">
      <c r="B305" s="10"/>
    </row>
    <row r="306" ht="15.75">
      <c r="B306" s="10"/>
    </row>
    <row r="307" ht="15.75">
      <c r="B307" s="10"/>
    </row>
    <row r="308" ht="15.75">
      <c r="B308" s="10"/>
    </row>
    <row r="309" ht="15.75">
      <c r="B309" s="10"/>
    </row>
    <row r="310" ht="15.75">
      <c r="B310" s="10"/>
    </row>
    <row r="311" ht="15.75">
      <c r="B311" s="10"/>
    </row>
    <row r="312" ht="15.75">
      <c r="B312" s="10"/>
    </row>
    <row r="313" ht="15.75">
      <c r="B313" s="10"/>
    </row>
    <row r="314" ht="15.75">
      <c r="B314" s="10"/>
    </row>
    <row r="315" ht="15.75">
      <c r="B315" s="10"/>
    </row>
    <row r="316" ht="15.75">
      <c r="B316" s="10"/>
    </row>
    <row r="317" ht="15.75">
      <c r="B317" s="10"/>
    </row>
    <row r="318" ht="15.75">
      <c r="B318" s="10"/>
    </row>
    <row r="319" ht="15.75">
      <c r="B319" s="10"/>
    </row>
    <row r="320" ht="15.75">
      <c r="B320" s="10"/>
    </row>
    <row r="321" ht="15.75">
      <c r="B321" s="10"/>
    </row>
    <row r="322" ht="15.75">
      <c r="B322" s="10"/>
    </row>
    <row r="323" ht="15.75">
      <c r="B323" s="10"/>
    </row>
    <row r="324" ht="15.75">
      <c r="B324" s="10"/>
    </row>
    <row r="325" ht="15.75">
      <c r="B325" s="10"/>
    </row>
    <row r="326" ht="15.75">
      <c r="B326" s="10"/>
    </row>
    <row r="327" ht="15.75">
      <c r="B327" s="10"/>
    </row>
    <row r="328" ht="15.75">
      <c r="B328" s="10"/>
    </row>
    <row r="329" ht="15.75">
      <c r="B329" s="10"/>
    </row>
    <row r="330" ht="15.75">
      <c r="B330" s="10"/>
    </row>
    <row r="331" ht="15.75">
      <c r="B331" s="10"/>
    </row>
    <row r="332" ht="15.75">
      <c r="B332" s="10"/>
    </row>
    <row r="333" ht="15.75">
      <c r="B333" s="10"/>
    </row>
    <row r="334" ht="15.75">
      <c r="B334" s="10"/>
    </row>
    <row r="335" ht="15.75">
      <c r="B335" s="10"/>
    </row>
    <row r="336" ht="15.75">
      <c r="B336" s="10"/>
    </row>
    <row r="337" ht="15.75">
      <c r="B337" s="10"/>
    </row>
    <row r="338" ht="15.75">
      <c r="B338" s="10"/>
    </row>
    <row r="339" ht="15.75">
      <c r="B339" s="10"/>
    </row>
    <row r="340" ht="15.75">
      <c r="B340" s="10"/>
    </row>
    <row r="341" ht="15.75">
      <c r="B341" s="10"/>
    </row>
    <row r="342" ht="15.75">
      <c r="B342" s="10"/>
    </row>
    <row r="343" ht="15.75">
      <c r="B343" s="10"/>
    </row>
    <row r="344" ht="15.75">
      <c r="B344" s="10"/>
    </row>
    <row r="345" ht="15.75">
      <c r="B345" s="10"/>
    </row>
    <row r="346" ht="15.75">
      <c r="B346" s="10"/>
    </row>
    <row r="347" ht="15.75">
      <c r="B347" s="10"/>
    </row>
    <row r="348" ht="15.75">
      <c r="B348" s="10"/>
    </row>
    <row r="349" ht="15.75">
      <c r="B349" s="10"/>
    </row>
    <row r="350" ht="15.75">
      <c r="B350" s="10"/>
    </row>
    <row r="351" ht="15.75">
      <c r="B351" s="10"/>
    </row>
    <row r="352" ht="15.75">
      <c r="B352" s="10"/>
    </row>
    <row r="353" ht="15.75">
      <c r="B353" s="10"/>
    </row>
    <row r="354" ht="15.75">
      <c r="B354" s="10"/>
    </row>
    <row r="355" ht="15.75">
      <c r="B355" s="10"/>
    </row>
    <row r="356" ht="15.75">
      <c r="B356" s="10"/>
    </row>
    <row r="357" ht="15.75">
      <c r="B357" s="10"/>
    </row>
    <row r="358" ht="15.75">
      <c r="B358" s="10"/>
    </row>
    <row r="359" ht="15.75">
      <c r="B359" s="10"/>
    </row>
    <row r="360" ht="15.75">
      <c r="B360" s="10"/>
    </row>
    <row r="361" ht="15.75">
      <c r="B361" s="10"/>
    </row>
    <row r="362" ht="15.75">
      <c r="B362" s="10"/>
    </row>
    <row r="363" ht="15.75">
      <c r="B363" s="10"/>
    </row>
    <row r="364" ht="15.75">
      <c r="B364" s="10"/>
    </row>
    <row r="365" ht="15.75">
      <c r="B365" s="10"/>
    </row>
    <row r="366" ht="15.75">
      <c r="B366" s="10"/>
    </row>
    <row r="367" ht="15.75">
      <c r="B367" s="10"/>
    </row>
    <row r="368" ht="15.75">
      <c r="B368" s="10"/>
    </row>
    <row r="369" ht="15.75">
      <c r="B369" s="10"/>
    </row>
    <row r="370" ht="15.75">
      <c r="B370" s="10"/>
    </row>
    <row r="371" ht="15.75">
      <c r="B371" s="10"/>
    </row>
    <row r="372" ht="15.75">
      <c r="B372" s="10"/>
    </row>
    <row r="373" ht="15.75">
      <c r="B373" s="10"/>
    </row>
    <row r="374" ht="15.75">
      <c r="B374" s="10"/>
    </row>
    <row r="375" ht="15.75">
      <c r="B375" s="10"/>
    </row>
    <row r="376" ht="15.75">
      <c r="B376" s="10"/>
    </row>
    <row r="377" ht="15.75">
      <c r="B377" s="10"/>
    </row>
    <row r="378" ht="15.75">
      <c r="B378" s="10"/>
    </row>
    <row r="379" ht="15.75">
      <c r="B379" s="10"/>
    </row>
    <row r="380" ht="15.75">
      <c r="B380" s="10"/>
    </row>
    <row r="381" ht="15.75">
      <c r="B381" s="10"/>
    </row>
    <row r="382" ht="15.75">
      <c r="B382" s="10"/>
    </row>
    <row r="383" ht="15.75">
      <c r="B383" s="10"/>
    </row>
    <row r="384" ht="15.75">
      <c r="B384" s="10"/>
    </row>
    <row r="385" ht="15.75">
      <c r="B385" s="10"/>
    </row>
    <row r="386" ht="15.75">
      <c r="B386" s="10"/>
    </row>
    <row r="387" ht="15.75">
      <c r="B387" s="10"/>
    </row>
    <row r="388" ht="15.75">
      <c r="B388" s="10"/>
    </row>
    <row r="389" ht="15.75">
      <c r="B389" s="10"/>
    </row>
    <row r="390" ht="15.75">
      <c r="B390" s="10"/>
    </row>
    <row r="391" ht="15.75">
      <c r="B391" s="10"/>
    </row>
    <row r="392" ht="15.75">
      <c r="B392" s="10"/>
    </row>
    <row r="393" ht="15.75">
      <c r="B393" s="10"/>
    </row>
    <row r="394" ht="15.75">
      <c r="B394" s="10"/>
    </row>
    <row r="395" ht="15.75">
      <c r="B395" s="10"/>
    </row>
    <row r="396" ht="15.75">
      <c r="B396" s="10"/>
    </row>
    <row r="397" ht="15.75">
      <c r="B397" s="10"/>
    </row>
    <row r="398" ht="15.75">
      <c r="B398" s="10"/>
    </row>
    <row r="399" ht="15.75">
      <c r="B399" s="10"/>
    </row>
    <row r="400" ht="15.75">
      <c r="B400" s="10"/>
    </row>
    <row r="401" ht="15.75">
      <c r="B401" s="10"/>
    </row>
    <row r="402" ht="15.75">
      <c r="B402" s="10"/>
    </row>
    <row r="403" ht="15.75">
      <c r="B403" s="10"/>
    </row>
    <row r="404" ht="15.75">
      <c r="B404" s="10"/>
    </row>
    <row r="405" ht="15.75">
      <c r="B405" s="10"/>
    </row>
    <row r="406" ht="15.75">
      <c r="B406" s="10"/>
    </row>
    <row r="407" ht="15.75">
      <c r="B407" s="10"/>
    </row>
    <row r="408" ht="15.75">
      <c r="B408" s="10"/>
    </row>
    <row r="409" ht="15.75">
      <c r="B409" s="10"/>
    </row>
    <row r="410" ht="15.75">
      <c r="B410" s="10"/>
    </row>
    <row r="411" ht="15.75">
      <c r="B411" s="10"/>
    </row>
    <row r="412" ht="15.75">
      <c r="B412" s="10"/>
    </row>
    <row r="413" ht="15.75">
      <c r="B413" s="10"/>
    </row>
    <row r="414" ht="15.75">
      <c r="B414" s="10"/>
    </row>
    <row r="415" ht="15.75">
      <c r="B415" s="10"/>
    </row>
    <row r="416" ht="15.75">
      <c r="B416" s="10"/>
    </row>
    <row r="417" ht="15.75">
      <c r="B417" s="10"/>
    </row>
    <row r="418" ht="15.75">
      <c r="B418" s="10"/>
    </row>
    <row r="419" ht="15.75">
      <c r="B419" s="10"/>
    </row>
    <row r="420" ht="15.75">
      <c r="B420" s="10"/>
    </row>
    <row r="421" ht="15.75">
      <c r="B421" s="10"/>
    </row>
    <row r="422" ht="15.75">
      <c r="B422" s="10"/>
    </row>
    <row r="423" ht="15.75">
      <c r="B423" s="10"/>
    </row>
    <row r="424" ht="15.75">
      <c r="B424" s="10"/>
    </row>
    <row r="425" ht="15.75">
      <c r="B425" s="10"/>
    </row>
    <row r="426" ht="15.75">
      <c r="B426" s="10"/>
    </row>
    <row r="427" ht="15.75">
      <c r="B427" s="10"/>
    </row>
    <row r="428" ht="15.75">
      <c r="B428" s="10"/>
    </row>
    <row r="429" ht="15.75">
      <c r="B429" s="10"/>
    </row>
    <row r="430" ht="15.75">
      <c r="B430" s="10"/>
    </row>
    <row r="431" ht="15.75">
      <c r="B431" s="10"/>
    </row>
    <row r="432" ht="15.75">
      <c r="B432" s="10"/>
    </row>
    <row r="433" ht="15.75">
      <c r="B433" s="10"/>
    </row>
    <row r="434" ht="15.75">
      <c r="B434" s="10"/>
    </row>
    <row r="435" ht="15.75">
      <c r="B435" s="10"/>
    </row>
    <row r="436" ht="15.75">
      <c r="B436" s="10"/>
    </row>
    <row r="437" ht="15.75">
      <c r="B437" s="10"/>
    </row>
    <row r="438" ht="15.75">
      <c r="B438" s="10"/>
    </row>
    <row r="439" ht="15.75">
      <c r="B439" s="10"/>
    </row>
    <row r="440" ht="15.75">
      <c r="B440" s="10"/>
    </row>
    <row r="441" ht="15.75">
      <c r="B441" s="10"/>
    </row>
    <row r="442" ht="15.75">
      <c r="B442" s="10"/>
    </row>
    <row r="443" ht="15.75">
      <c r="B443" s="10"/>
    </row>
    <row r="444" ht="15.75">
      <c r="B444" s="10"/>
    </row>
    <row r="445" ht="15.75">
      <c r="B445" s="10"/>
    </row>
    <row r="446" ht="15.75">
      <c r="B446" s="10"/>
    </row>
    <row r="447" ht="15.75">
      <c r="B447" s="10"/>
    </row>
    <row r="448" ht="15.75">
      <c r="B448" s="10"/>
    </row>
    <row r="449" ht="15.75">
      <c r="B449" s="10"/>
    </row>
    <row r="450" ht="15.75">
      <c r="B450" s="10"/>
    </row>
    <row r="451" ht="15.75">
      <c r="B451" s="10"/>
    </row>
    <row r="452" ht="15.75">
      <c r="B452" s="10"/>
    </row>
    <row r="453" ht="15.75">
      <c r="B453" s="10"/>
    </row>
    <row r="454" ht="15.75">
      <c r="B454" s="10"/>
    </row>
    <row r="455" ht="15.75">
      <c r="B455" s="10"/>
    </row>
    <row r="456" ht="15.75">
      <c r="B456" s="10"/>
    </row>
    <row r="457" ht="15.75">
      <c r="B457" s="10"/>
    </row>
    <row r="458" ht="15.75">
      <c r="B458" s="10"/>
    </row>
    <row r="459" ht="15.75">
      <c r="B459" s="10"/>
    </row>
    <row r="460" ht="15.75">
      <c r="B460" s="10"/>
    </row>
    <row r="461" ht="15.75">
      <c r="B461" s="10"/>
    </row>
    <row r="462" ht="15.75">
      <c r="B462" s="10"/>
    </row>
    <row r="463" ht="15.75">
      <c r="B463" s="10"/>
    </row>
    <row r="464" ht="15.75">
      <c r="B464" s="10"/>
    </row>
    <row r="465" ht="15.75">
      <c r="B465" s="10"/>
    </row>
    <row r="466" ht="15.75">
      <c r="B466" s="10"/>
    </row>
    <row r="467" ht="15.75">
      <c r="B467" s="10"/>
    </row>
    <row r="468" ht="15.75">
      <c r="B468" s="10"/>
    </row>
    <row r="469" ht="15.75">
      <c r="B469" s="10"/>
    </row>
    <row r="470" ht="15.75">
      <c r="B470" s="10"/>
    </row>
    <row r="471" ht="15.75">
      <c r="B471" s="10"/>
    </row>
    <row r="472" ht="15.75">
      <c r="B472" s="10"/>
    </row>
    <row r="473" ht="15.75">
      <c r="B473" s="10"/>
    </row>
    <row r="474" ht="15.75">
      <c r="B474" s="10"/>
    </row>
    <row r="475" ht="15.75">
      <c r="B475" s="10"/>
    </row>
    <row r="476" ht="15.75">
      <c r="B476" s="10"/>
    </row>
    <row r="477" ht="15.75">
      <c r="B477" s="10"/>
    </row>
    <row r="478" ht="15.75">
      <c r="B478" s="10"/>
    </row>
    <row r="479" ht="15.75">
      <c r="B479" s="10"/>
    </row>
    <row r="480" ht="15.75">
      <c r="B480" s="10"/>
    </row>
    <row r="481" ht="15.75">
      <c r="B481" s="10"/>
    </row>
    <row r="482" ht="15.75">
      <c r="B482" s="10"/>
    </row>
    <row r="483" ht="15.75">
      <c r="B483" s="10"/>
    </row>
    <row r="484" ht="15.75">
      <c r="B484" s="10"/>
    </row>
    <row r="485" ht="15.75">
      <c r="B485" s="10"/>
    </row>
    <row r="486" ht="15.75">
      <c r="B486" s="10"/>
    </row>
    <row r="487" ht="15.75">
      <c r="B487" s="10"/>
    </row>
    <row r="488" ht="15.75">
      <c r="B488" s="10"/>
    </row>
    <row r="489" ht="15.75">
      <c r="B489" s="10"/>
    </row>
    <row r="490" ht="15.75">
      <c r="B490" s="10"/>
    </row>
    <row r="491" ht="15.75">
      <c r="B491" s="10"/>
    </row>
    <row r="492" ht="15.75">
      <c r="B492" s="10"/>
    </row>
    <row r="493" ht="15.75">
      <c r="B493" s="10"/>
    </row>
    <row r="494" ht="15.75">
      <c r="B494" s="10"/>
    </row>
    <row r="495" ht="15.75">
      <c r="B495" s="10"/>
    </row>
    <row r="496" ht="15.75">
      <c r="B496" s="10"/>
    </row>
    <row r="497" ht="15.75">
      <c r="B497" s="10"/>
    </row>
    <row r="498" ht="15.75">
      <c r="B498" s="10"/>
    </row>
    <row r="499" ht="15.75">
      <c r="B499" s="10"/>
    </row>
    <row r="500" ht="15.75">
      <c r="B500" s="10"/>
    </row>
  </sheetData>
  <mergeCells count="7">
    <mergeCell ref="C1:F1"/>
    <mergeCell ref="A2:F2"/>
    <mergeCell ref="A211:A213"/>
    <mergeCell ref="A55:A56"/>
    <mergeCell ref="A98:A99"/>
    <mergeCell ref="A201:A202"/>
    <mergeCell ref="A61:A62"/>
  </mergeCells>
  <printOptions/>
  <pageMargins left="0.23" right="0.1968503937007874" top="0.25" bottom="0.3" header="0.2755905511811024" footer="0.32"/>
  <pageSetup fitToHeight="4" fitToWidth="4" horizontalDpi="600" verticalDpi="600" orientation="portrait" paperSize="9" scale="67" r:id="rId3"/>
  <rowBreaks count="3" manualBreakCount="3">
    <brk id="59" max="5" man="1"/>
    <brk id="111" max="5" man="1"/>
    <brk id="16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2009-01-29T12:06:20Z</cp:lastPrinted>
  <dcterms:created xsi:type="dcterms:W3CDTF">1996-10-08T23:32:33Z</dcterms:created>
  <dcterms:modified xsi:type="dcterms:W3CDTF">2009-02-02T08:16:03Z</dcterms:modified>
  <cp:category/>
  <cp:version/>
  <cp:contentType/>
  <cp:contentStatus/>
</cp:coreProperties>
</file>