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65461" windowWidth="15480" windowHeight="11640" activeTab="1"/>
  </bookViews>
  <sheets>
    <sheet name="доходи" sheetId="1" r:id="rId1"/>
    <sheet name="видатки" sheetId="2" r:id="rId2"/>
    <sheet name="бюджет_розвитку" sheetId="3" r:id="rId3"/>
  </sheets>
  <definedNames>
    <definedName name="_xlnm.Print_Titles" localSheetId="1">'видатки'!$4:$6</definedName>
    <definedName name="_xlnm.Print_Area" localSheetId="1">'видатки'!$A$1:$E$106</definedName>
  </definedNames>
  <calcPr fullCalcOnLoad="1"/>
</workbook>
</file>

<file path=xl/sharedStrings.xml><?xml version="1.0" encoding="utf-8"?>
<sst xmlns="http://schemas.openxmlformats.org/spreadsheetml/2006/main" count="369" uniqueCount="322">
  <si>
    <t>1</t>
  </si>
  <si>
    <t>Загальний фонд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</si>
  <si>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</si>
  <si>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</si>
  <si>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</si>
  <si>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</si>
  <si>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</si>
  <si>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</si>
  <si>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</si>
  <si>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</si>
  <si>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Житлово-комунальне господарство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</si>
  <si>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</si>
  <si>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</si>
  <si>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</si>
  <si>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</si>
  <si>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</si>
  <si>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</si>
  <si>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електротранспортом</t>
  </si>
  <si>
    <t xml:space="preserve">   залізничним транспортом</t>
  </si>
  <si>
    <t>Інші послуги, пов'язані з економічною діяльністю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</si>
  <si>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</si>
  <si>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</si>
  <si>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</si>
  <si>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</si>
  <si>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Разом видатків загального фонду з субвенціями з державного бюджету</t>
  </si>
  <si>
    <t>Спеціальний фонд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</si>
  <si>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</si>
  <si>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</si>
  <si>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</si>
  <si>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</si>
  <si>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</si>
  <si>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Транспорт, дорожнє господарство, з них:</t>
  </si>
  <si>
    <t>Землеустрій</t>
  </si>
  <si>
    <t>Трансферти районним у місті бюджетам за рахунок субвенцій з державного бюджету на: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</si>
  <si>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</si>
  <si>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</si>
  <si>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</si>
  <si>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</si>
  <si>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</si>
  <si>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</si>
  <si>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</si>
  <si>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житлово-комунальне господарство</t>
  </si>
  <si>
    <t xml:space="preserve">   капітальні вкладення</t>
  </si>
  <si>
    <t xml:space="preserve">   розробка схем та проектних рішень масового застосування</t>
  </si>
  <si>
    <t xml:space="preserve">   ремонт доріг</t>
  </si>
  <si>
    <t>Цільові фонди</t>
  </si>
  <si>
    <t>Власні кошти бюджетних установ</t>
  </si>
  <si>
    <t xml:space="preserve">   в т. ч.: апарат управління</t>
  </si>
  <si>
    <t>Разом видатків по спеціальному фонду</t>
  </si>
  <si>
    <t>Всього видатків по загальному та спеціальному фондах</t>
  </si>
  <si>
    <t>2015 рік</t>
  </si>
  <si>
    <t>Кіровський район</t>
  </si>
  <si>
    <t>Ленінський район</t>
  </si>
  <si>
    <t>Реверсна дотація</t>
  </si>
  <si>
    <t xml:space="preserve">   Соціальний гуртожиток </t>
  </si>
  <si>
    <t>в т.ч. за рахунок медичної субвенції</t>
  </si>
  <si>
    <t xml:space="preserve">  Пільги населенню на оплату ЖКП і природного газу</t>
  </si>
  <si>
    <t>Інші природоохоронні заходи</t>
  </si>
  <si>
    <t xml:space="preserve">   внески у статутні капітали комунальних підприємств</t>
  </si>
  <si>
    <t xml:space="preserve">   заходи з мобілізаційної підготовки</t>
  </si>
  <si>
    <t xml:space="preserve">   інші видатки (в т.ч. інформатизація виконавчих органів)</t>
  </si>
  <si>
    <t>в т.ч. за рахунок освітньої субвенції</t>
  </si>
  <si>
    <t xml:space="preserve">   інші (програма управління комунальним майном) </t>
  </si>
  <si>
    <t xml:space="preserve">    цільові фонди, утворені органами місцевого самоврядування</t>
  </si>
  <si>
    <r>
      <t xml:space="preserve">   збереження пам</t>
    </r>
    <r>
      <rPr>
        <sz val="11"/>
        <rFont val="Arial"/>
        <family val="2"/>
      </rPr>
      <t>'</t>
    </r>
    <r>
      <rPr>
        <sz val="11"/>
        <rFont val="Times New Roman Cyr"/>
        <family val="1"/>
      </rPr>
      <t>яток архітектури</t>
    </r>
  </si>
  <si>
    <r>
      <t xml:space="preserve">   Центр соціальних служб для сім</t>
    </r>
    <r>
      <rPr>
        <sz val="11"/>
        <rFont val="Arial"/>
        <family val="2"/>
      </rPr>
      <t>'</t>
    </r>
    <r>
      <rPr>
        <sz val="11"/>
        <rFont val="Times New Roman Cyr"/>
        <family val="1"/>
      </rPr>
      <t>ї, дітей та молоді</t>
    </r>
  </si>
  <si>
    <r>
      <t xml:space="preserve">Бюджет розвитку, </t>
    </r>
    <r>
      <rPr>
        <sz val="11"/>
        <rFont val="Times New Roman Cyr"/>
        <family val="0"/>
      </rPr>
      <t>у тому числі:</t>
    </r>
  </si>
  <si>
    <t xml:space="preserve">   субвенція держбюджету на соціально-економ. розвиток</t>
  </si>
  <si>
    <t xml:space="preserve">  Компенсац. виплати за пільг.проїзд автотранспортом (дачі)</t>
  </si>
  <si>
    <r>
      <t xml:space="preserve">  Видатки на проведення робіт, пов</t>
    </r>
    <r>
      <rPr>
        <sz val="11"/>
        <rFont val="Arial"/>
        <family val="2"/>
      </rPr>
      <t>'</t>
    </r>
    <r>
      <rPr>
        <sz val="11"/>
        <rFont val="Times New Roman Cyr"/>
        <family val="0"/>
      </rPr>
      <t>язаних із будівництвом, реконструкцією, ремонтом та утриманням автодоріг</t>
    </r>
  </si>
  <si>
    <t xml:space="preserve">   засоби масової інформації</t>
  </si>
  <si>
    <t>на проведення виборів депутатів місцевих рад та сільських, селищних голів</t>
  </si>
  <si>
    <t xml:space="preserve">   інші субвенції (районим бюджетам)</t>
  </si>
  <si>
    <t xml:space="preserve"> придбання мультимедійних дошок</t>
  </si>
  <si>
    <t>надання пільг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</si>
  <si>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дит. будинках сімейного типу та прийомних сім'ях</t>
  </si>
  <si>
    <t xml:space="preserve"> видання, придбання, зберігання і доставку підручників</t>
  </si>
  <si>
    <t>ВИДАТКИ</t>
  </si>
  <si>
    <t>План на рік з урахуванням змін</t>
  </si>
  <si>
    <r>
      <t xml:space="preserve">   інвестиційні проекти </t>
    </r>
    <r>
      <rPr>
        <sz val="11"/>
        <rFont val="Times New Roman Cyr"/>
        <family val="0"/>
      </rPr>
      <t>(погашення заборгованості)</t>
    </r>
  </si>
  <si>
    <r>
      <t xml:space="preserve">Інші субвенції </t>
    </r>
    <r>
      <rPr>
        <sz val="11"/>
        <rFont val="Times New Roman Cyr"/>
        <family val="0"/>
      </rPr>
      <t>(з міського бюджету обласному бюджету на співфінансування будівництва по вул.Андріївській)</t>
    </r>
  </si>
  <si>
    <t>Виконання плану 2015 року (%)</t>
  </si>
  <si>
    <t>Факт</t>
  </si>
  <si>
    <t>Інші видатки (інші програми), з них:</t>
  </si>
  <si>
    <t xml:space="preserve">     Програма діяльності Кіровоградської міської дружини</t>
  </si>
  <si>
    <t xml:space="preserve">     Програма розвитку інформатизації виконавчих органів</t>
  </si>
  <si>
    <t>Темп росту до факту 2014 року (%)</t>
  </si>
  <si>
    <t>489,0</t>
  </si>
  <si>
    <t>102,5</t>
  </si>
  <si>
    <t>282,5</t>
  </si>
  <si>
    <t>277,2</t>
  </si>
  <si>
    <t>116,7</t>
  </si>
  <si>
    <t>95,3</t>
  </si>
  <si>
    <t>98,1</t>
  </si>
  <si>
    <t>Дотації та субвенції районним у місті та селищному бюджетам, у тому числі:</t>
  </si>
  <si>
    <t>Всього видатків за функціональною класифікацією (без урахування трансфертів)</t>
  </si>
  <si>
    <r>
      <t xml:space="preserve">Субвенція обласному бюджету </t>
    </r>
    <r>
      <rPr>
        <i/>
        <sz val="11"/>
        <rFont val="Times New Roman Cyr"/>
        <family val="0"/>
      </rPr>
      <t>(для "Дніпро-Кіровоград"                        на погашення заборгованості за електроенергію)</t>
    </r>
  </si>
  <si>
    <t>Дорожнє господарство (дорожній фонд)</t>
  </si>
  <si>
    <t>Видатки за рахунок освітньої субвенції на:</t>
  </si>
  <si>
    <t xml:space="preserve">    інша діяльність у сфері охорони природного середовища</t>
  </si>
  <si>
    <r>
      <t>Видатки на соціальний захист</t>
    </r>
    <r>
      <rPr>
        <sz val="11"/>
        <rFont val="Times New Roman Cyr"/>
        <family val="0"/>
      </rPr>
      <t xml:space="preserve"> за рахунок субвенції з державного бюджету  на інші пільги ветеранам війни (капремонт)</t>
    </r>
  </si>
  <si>
    <t>у 13 разів</t>
  </si>
  <si>
    <t>виплату допомог сім'ям з дітьми, малозабезпеченим сім'ям,  інвалідам з дитинства, дітям-інвалідам та тимчасової державної допомоги дітям</t>
  </si>
  <si>
    <r>
      <t xml:space="preserve">Видатки за рахунок субвенції з державного бюджету на соціально-економічний розвиток </t>
    </r>
    <r>
      <rPr>
        <sz val="11"/>
        <rFont val="Times New Roman Cyr"/>
        <family val="0"/>
      </rPr>
      <t xml:space="preserve">(ремонт доріг) </t>
    </r>
  </si>
  <si>
    <t xml:space="preserve">     Громадське опитування</t>
  </si>
  <si>
    <t>409,7</t>
  </si>
  <si>
    <t>408,3</t>
  </si>
  <si>
    <t>99,7</t>
  </si>
  <si>
    <t>ДОХОДИ</t>
  </si>
  <si>
    <t>тис.грн</t>
  </si>
  <si>
    <t>Найменування показників</t>
  </si>
  <si>
    <t xml:space="preserve"> Темп росту до факту 2014 року (%)</t>
  </si>
  <si>
    <t xml:space="preserve">Факт  </t>
  </si>
  <si>
    <t>Податок на доходи фізичних осіб</t>
  </si>
  <si>
    <t>Податок на прибуток підприємств  комунальної власності</t>
  </si>
  <si>
    <t xml:space="preserve">Рентна плата за користування надрами </t>
  </si>
  <si>
    <t>Акцизний податок з роздрібної торгівлі</t>
  </si>
  <si>
    <t xml:space="preserve">Місцеві податки </t>
  </si>
  <si>
    <t>Податок на нерухоме майно</t>
  </si>
  <si>
    <t>10,2 рази</t>
  </si>
  <si>
    <t>- житлова нерухомість</t>
  </si>
  <si>
    <t>3,8 рази</t>
  </si>
  <si>
    <t>-  комерційна нерухомість</t>
  </si>
  <si>
    <t>Плата за землю</t>
  </si>
  <si>
    <t>- земельний податок</t>
  </si>
  <si>
    <t>- орендна плата</t>
  </si>
  <si>
    <t>Транспортний податок</t>
  </si>
  <si>
    <t>Туристичний збір</t>
  </si>
  <si>
    <t>2,8 рази</t>
  </si>
  <si>
    <t xml:space="preserve">Єдиний податок </t>
  </si>
  <si>
    <t>Екологічний податок</t>
  </si>
  <si>
    <t>Адміністративні штрафи та санкції</t>
  </si>
  <si>
    <t>2,1 рази</t>
  </si>
  <si>
    <t>Надходження від орендної плати за користування ЦМК та іншим майном, що перебуває в комунальній власності</t>
  </si>
  <si>
    <t>Державне мито</t>
  </si>
  <si>
    <t>17,6 рази</t>
  </si>
  <si>
    <t>Інші надходження</t>
  </si>
  <si>
    <t>Разом податкових та неподаткових доходів</t>
  </si>
  <si>
    <t>Трансферти з державного  бюджету</t>
  </si>
  <si>
    <t>Дотації</t>
  </si>
  <si>
    <t>Стабілізаційна дотація</t>
  </si>
  <si>
    <t>Освітня субвенція</t>
  </si>
  <si>
    <t>Медична субвенція</t>
  </si>
  <si>
    <t xml:space="preserve">Субвенції з ДБ на соціальний захист та інші </t>
  </si>
  <si>
    <t>Всього доходів</t>
  </si>
  <si>
    <t>Фонди охорони навколишнього природного середовища</t>
  </si>
  <si>
    <t xml:space="preserve">Бюджет розвитку </t>
  </si>
  <si>
    <t>- кошти від відчуження майна</t>
  </si>
  <si>
    <t>- кошти від продажу земельних ділянок</t>
  </si>
  <si>
    <t>- кошти від пайової участі замовників</t>
  </si>
  <si>
    <t>Власні надходження бюджетних установ</t>
  </si>
  <si>
    <t>Всього спеціальний фонд</t>
  </si>
  <si>
    <t>Разом загальний та спеціальний фонди</t>
  </si>
  <si>
    <t>Л.Бочкова</t>
  </si>
  <si>
    <t>Дані головних розпорядників бюджетних коштів щодо використання                                                                                      коштів бюджету розвитку в розрізі видатків та об`єктів  за  2015 рік</t>
  </si>
  <si>
    <t>КТКВ та КВК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</si>
  <si>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</si>
  <si>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План з урахуванням змін</t>
  </si>
  <si>
    <t>Виконано</t>
  </si>
  <si>
    <t>% виконання</t>
  </si>
  <si>
    <t>Назва об’єктів відповідно  до проектно-кошторисної документації; тощо</t>
  </si>
  <si>
    <t>Управління капітального будівництва</t>
  </si>
  <si>
    <t>070000</t>
  </si>
  <si>
    <t>070101</t>
  </si>
  <si>
    <t>Дошкiльнi заклади освiти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</si>
  <si>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</si>
  <si>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</si>
  <si>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 xml:space="preserve">Головне управління житлово-комунального господарства </t>
  </si>
  <si>
    <t>070301</t>
  </si>
  <si>
    <t>Загальноосвітні школи-інтернати, загальноосвітні санаторні школи-інтернати</t>
  </si>
  <si>
    <t>Виконавчий комітет міської ради</t>
  </si>
  <si>
    <t>070303</t>
  </si>
  <si>
    <t>Дитячі будинки (у т.ч. сімейного типу)</t>
  </si>
  <si>
    <t>Управління освіти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</si>
  <si>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</si>
  <si>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</si>
  <si>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Відділ сім'ї та молоді</t>
  </si>
  <si>
    <t>070601</t>
  </si>
  <si>
    <t>Вищі заклади освіти І та ІІ рівнів акредитації</t>
  </si>
  <si>
    <t>Відділ фізичної культури та спорту</t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</si>
  <si>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</si>
  <si>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</si>
  <si>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080101</t>
  </si>
  <si>
    <t xml:space="preserve">Лікарні </t>
  </si>
  <si>
    <t xml:space="preserve">Відділ культури і туризму </t>
  </si>
  <si>
    <t>080203</t>
  </si>
  <si>
    <t>Перинатальні центри, пологові будинки</t>
  </si>
  <si>
    <t>Інформатизація виконавчих органів</t>
  </si>
  <si>
    <t>080300</t>
  </si>
  <si>
    <r>
      <t xml:space="preserve">Полiклiнiки i амбулаторiї </t>
    </r>
    <r>
      <rPr>
        <sz val="11"/>
        <rFont val="Times New Roman"/>
        <family val="1"/>
      </rPr>
      <t xml:space="preserve"> </t>
    </r>
  </si>
  <si>
    <t>080800</t>
  </si>
  <si>
    <t>Центри первинної медичної (медико-санітарної) допомоги</t>
  </si>
  <si>
    <t>090000</t>
  </si>
  <si>
    <t>Соціальний захист і соціальне забезпечення</t>
  </si>
  <si>
    <t>090700</t>
  </si>
  <si>
    <t xml:space="preserve">Утримання закладів, що надають соціальні послуги дітям, які опинились в складних життєвих обставинах </t>
  </si>
  <si>
    <t>091105</t>
  </si>
  <si>
    <t>Утримання клубів підлітків за місцем проживання</t>
  </si>
  <si>
    <t>100000</t>
  </si>
  <si>
    <t xml:space="preserve">Капітальний ремонт житлового фонду </t>
  </si>
  <si>
    <t>100201</t>
  </si>
  <si>
    <t>Теплові мережі</t>
  </si>
  <si>
    <t>100203</t>
  </si>
  <si>
    <t>Благоустрій міста</t>
  </si>
  <si>
    <t>110000</t>
  </si>
  <si>
    <t>Культура i мистецтво</t>
  </si>
  <si>
    <t>110201</t>
  </si>
  <si>
    <t>Бібліотеки</t>
  </si>
  <si>
    <t>Музеї і виставки</t>
  </si>
  <si>
    <t>110205</t>
  </si>
  <si>
    <t>Школи естетичного виховання дiтей</t>
  </si>
  <si>
    <t>150000</t>
  </si>
  <si>
    <t>Будівництво</t>
  </si>
  <si>
    <t>Капітальні вкладення</t>
  </si>
  <si>
    <t xml:space="preserve">Нове будівництво водопроводу по вул. Богдана Хмельницького </t>
  </si>
  <si>
    <t>Нове будів-во. газопроводу житл. масиву для учасників АТО (вул.Героїв АТО, вул. Волонтерська, вул. Гвардійська)</t>
  </si>
  <si>
    <t>Нове будівництво електричних мереж житл. масиву для учасників АТО (вул.Героїв АТО, вул. Волонтерська, вул. Гвардійська)</t>
  </si>
  <si>
    <t>Нове будівництво газопроводу по вул. Покровській                                                                     та пров. Покровському</t>
  </si>
  <si>
    <t>Нове будівництво пішохідного містка через р. Інгул в районі                                                  вул. Каховської, м. Кіровоград</t>
  </si>
  <si>
    <t xml:space="preserve">Нове будівництво тротуару від просп. Винниченка до р.Інгул вздовж обвідного каналу </t>
  </si>
  <si>
    <t>Нове будівництво автомобільного мосту через р. Інгул між вулицями Балтійською та Московською, м. Кіровоград</t>
  </si>
  <si>
    <t>Погашення кредиторської заборгованості за 2014 рік</t>
  </si>
  <si>
    <t>Інші видатки</t>
  </si>
  <si>
    <t>Капітальний ремонт будівлі по вул. Калініна, 4</t>
  </si>
  <si>
    <t xml:space="preserve">Капітальний ремонт будівлі по вул. Пашутінській, 13 </t>
  </si>
  <si>
    <t>Капітальний ремонт будівлі по вул. Жовтневої революції, 58</t>
  </si>
  <si>
    <t>Погашення кредиторської заборгованості</t>
  </si>
  <si>
    <t>090203</t>
  </si>
  <si>
    <r>
      <t xml:space="preserve">Інші пільги ветеранам війни, особам, на яких поширюється чинність Закону України "Про статус ветеранів війни" </t>
    </r>
    <r>
      <rPr>
        <i/>
        <sz val="12"/>
        <rFont val="Times New Roman"/>
        <family val="1"/>
      </rPr>
      <t>(за рахунок субвенції з державного бюджету)</t>
    </r>
  </si>
  <si>
    <t>Капремонт житлового фонду місцевих органів влади</t>
  </si>
  <si>
    <t>з них за рахунок субвенції з держбюджету на капремонт внутрішньодворових доріг</t>
  </si>
  <si>
    <t>100302</t>
  </si>
  <si>
    <t>Комбінати комунальних підприємств та інші підприємства житлово-комунального господарства</t>
  </si>
  <si>
    <t>КП "Міськсвітло"</t>
  </si>
  <si>
    <t xml:space="preserve">КП "Кіровоград - Благоустрій" </t>
  </si>
  <si>
    <t>150101</t>
  </si>
  <si>
    <t xml:space="preserve">Капітальні вкладення </t>
  </si>
  <si>
    <t xml:space="preserve">Реконструкція магістральних теплових мереж по вул. Гагаріна </t>
  </si>
  <si>
    <t>Видатки на проведення робіт, пов`язаних із будівництвом, реконструкцією, ремонтом та утриманням автомобільних доріг</t>
  </si>
  <si>
    <t>з них за рахунок субвенції з держбюджету</t>
  </si>
  <si>
    <t>180409</t>
  </si>
  <si>
    <t xml:space="preserve">КП "Ритуальна служба-спецкомбінат" </t>
  </si>
  <si>
    <t>КП "АДС"</t>
  </si>
  <si>
    <t>03</t>
  </si>
  <si>
    <t>Періодичні видання (газети, журнали)</t>
  </si>
  <si>
    <t>210107</t>
  </si>
  <si>
    <t>Заходи з мобілізаційної підготовки  місцевого значення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</si>
  <si>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</si>
  <si>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</si>
  <si>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</t>
  </si>
  <si>
    <t>з них за рахунок освітньої субвенції з державного бюджету</t>
  </si>
  <si>
    <t>070804</t>
  </si>
  <si>
    <t>Централізовані бухгалтерії міських, районних відділів освіти </t>
  </si>
  <si>
    <t>070806</t>
  </si>
  <si>
    <t>Інші заклади освіти</t>
  </si>
  <si>
    <t>11</t>
  </si>
  <si>
    <t>091101</t>
  </si>
  <si>
    <t>Утримання центрів соціальних служб для сім'ї, дітей та молоді</t>
  </si>
  <si>
    <t>13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</si>
  <si>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</si>
  <si>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</si>
  <si>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</si>
  <si>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</si>
  <si>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</si>
  <si>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</si>
  <si>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 xml:space="preserve">Поліклініки і амбулаторії </t>
  </si>
  <si>
    <t>080500</t>
  </si>
  <si>
    <t xml:space="preserve">Загальні і спеціалізовані стоматполіклініки </t>
  </si>
  <si>
    <t>24</t>
  </si>
  <si>
    <t>110103</t>
  </si>
  <si>
    <t>Філармонії, музичні колективи і ансамблі та інші мистецькі заходи</t>
  </si>
  <si>
    <t>Школи естетичного виховання дітей</t>
  </si>
  <si>
    <t>150201</t>
  </si>
  <si>
    <r>
      <t xml:space="preserve">Збереження, розвиток, реконструкція та реставрація пам`яток історії та культури </t>
    </r>
    <r>
      <rPr>
        <i/>
        <sz val="12"/>
        <rFont val="Times New Roman"/>
        <family val="1"/>
      </rPr>
      <t>(погашення кредиторської заборгованості)</t>
    </r>
  </si>
  <si>
    <t>44</t>
  </si>
  <si>
    <r>
      <t xml:space="preserve">Управління власності та приватизації комунального майна </t>
    </r>
    <r>
      <rPr>
        <i/>
        <sz val="12"/>
        <color indexed="8"/>
        <rFont val="Times New Roman"/>
        <family val="1"/>
      </rPr>
      <t>(Капітальний ремонт внутрішніх теплових мереж та будівлі                                        по вул. В.Перспективна, 41)</t>
    </r>
  </si>
  <si>
    <t>48</t>
  </si>
  <si>
    <r>
      <t xml:space="preserve">Управління містобудування та архітектури  </t>
    </r>
    <r>
      <rPr>
        <i/>
        <sz val="12"/>
        <color indexed="8"/>
        <rFont val="Times New Roman"/>
        <family val="1"/>
      </rPr>
      <t>(Розробка схем та проектних рішень масового застосування)</t>
    </r>
  </si>
  <si>
    <t>67</t>
  </si>
  <si>
    <t>Управління з питань надзвичайних ситуацій та цивільного захисту населення</t>
  </si>
  <si>
    <r>
      <t>Субвенція з місцевого бюджету державному бюджету на виконання програм соціально-економічного та культурного розвитку регіонів</t>
    </r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на виконання міської Програми запобігання надзвичайним ситуаціям та ліквідації їх наслідків на 2015 рік </t>
    </r>
  </si>
  <si>
    <r>
      <t xml:space="preserve">Інші субвенції </t>
    </r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(субвенція з міського бюджету районному бюджету Сватівського району Луганської області на виконання заходів з ліквідації наслідків надзвичайної  ситуації, яка  сталася 29-30 жовтня   2015 року у м.Сватове Луганської області)</t>
    </r>
  </si>
  <si>
    <t>Капітальні видатки</t>
  </si>
  <si>
    <t xml:space="preserve">Виконавчий комітет </t>
  </si>
  <si>
    <r>
      <t>Управління охорони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</t>
    </r>
  </si>
  <si>
    <t>20</t>
  </si>
  <si>
    <t xml:space="preserve">Служба у справах дітей </t>
  </si>
  <si>
    <t xml:space="preserve">Управління торгівлі </t>
  </si>
  <si>
    <t>Управління власності та приватизації комунального майна</t>
  </si>
  <si>
    <t>УКБ</t>
  </si>
  <si>
    <t>65</t>
  </si>
  <si>
    <t>Управління розвитку транспорту та зв'язку</t>
  </si>
  <si>
    <t>Управління МНС</t>
  </si>
  <si>
    <t>75</t>
  </si>
  <si>
    <t xml:space="preserve">Фінансове управління </t>
  </si>
  <si>
    <t>Трансферти  районним у місті бюджетам</t>
  </si>
  <si>
    <r>
      <t xml:space="preserve">бюджету Кіровського  району </t>
    </r>
    <r>
      <rPr>
        <i/>
        <sz val="12"/>
        <rFont val="Times New Roman"/>
        <family val="1"/>
      </rPr>
      <t>(на комп"ютерізацію УСЗН)</t>
    </r>
  </si>
  <si>
    <r>
      <t xml:space="preserve">бюджету Ленінського  району </t>
    </r>
    <r>
      <rPr>
        <i/>
        <sz val="12"/>
        <rFont val="Times New Roman"/>
        <family val="1"/>
      </rPr>
      <t>(на комп"ютерізацію УСЗН)</t>
    </r>
  </si>
  <si>
    <t xml:space="preserve">РАЗОМ видатки бюджету розвитку </t>
  </si>
  <si>
    <t>з них за рахунок субвенцій з державного бюджету</t>
  </si>
  <si>
    <t xml:space="preserve">Начальник фінансового управління </t>
  </si>
  <si>
    <t>Кіровоградської міської ради</t>
  </si>
  <si>
    <t>Внески  у статутні капітали суб'єктів підприємницької діяльності</t>
  </si>
  <si>
    <t xml:space="preserve"> Виконання міського бюджету м. Кіровограда за 2015 рік   </t>
  </si>
  <si>
    <t>Плата за надання інших адміністративних послуг</t>
  </si>
  <si>
    <t xml:space="preserve">  Інші заклади (Центр обліку та тимчасового перебування бездомних громадян)</t>
  </si>
  <si>
    <t xml:space="preserve">    Погашення заборгованості в різниці в тарифах за рахунок                                                        субвенції з ДБ</t>
  </si>
  <si>
    <t>сел.Нове</t>
  </si>
  <si>
    <t>Субвенція державному бюджету на соціально-економичний розвиток</t>
  </si>
  <si>
    <t xml:space="preserve">                     тис.грн</t>
  </si>
  <si>
    <t>Нове будівництво алеї Почесних поховань на території Рівнянського кладовища по вул.Героїв Сталінграда з благоустроєм прилеглої території</t>
  </si>
  <si>
    <t>Нове будівництво теплових мереж від котельні ЗОШ № 13 до будівлі "НВО" ЗОШ І-ІІІ ступенів № 13", ІІ корпус по вул. Бєляєва, 72 та ЗОШ І ступеня "Мрія" по вул. Бєляєва, 23</t>
  </si>
  <si>
    <t>Реконструкція господарчого блоку полог.будинку по вул.Олени Журливої,1 під  житловий будинок</t>
  </si>
  <si>
    <t>Реконструкція нежитлової будівлі з надбудовою мансардного поверху по вул.Медведєва,11</t>
  </si>
  <si>
    <t>Капітальний ремонт нежитлового приміщення по вул.Гагаріна, 3-а</t>
  </si>
  <si>
    <t>Капітальний ремонт нежитлового приміщення по вул. 50 років Жовтня, 14</t>
  </si>
  <si>
    <t xml:space="preserve">КП "Теплоенергетик" </t>
  </si>
  <si>
    <t>Будівництво пункту охорони Алеї почесних поховань                               на Рівнянському кладовищі</t>
  </si>
  <si>
    <r>
      <t xml:space="preserve">Капітальні вкладення </t>
    </r>
    <r>
      <rPr>
        <i/>
        <sz val="12"/>
        <rFont val="Times New Roman"/>
        <family val="1"/>
      </rPr>
      <t>(Будівництво спортивного майданчика зі штучним покриттям КЗ "КДЮСШ № 2", вул. Курганна, 64)</t>
    </r>
  </si>
  <si>
    <t>Капітальний ремонт системи опалення будівлі по вул. В.Перспективній, 41</t>
  </si>
  <si>
    <t>Інвестиційні проекти (погашення кредиторської заборгованості за 2014 рік)</t>
  </si>
  <si>
    <t>Будівництво магістрального водопроводу по вул. Пальміро Тольятті  (від пров. Громадянського до ж/будинку по вул. Пальміро Тольятті                        № 152)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</si>
</sst>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#,##0.0"/>
    <numFmt numFmtId="183" formatCode="#,##0.000"/>
    <numFmt numFmtId="184" formatCode="#,##0.00000"/>
    <numFmt numFmtId="185" formatCode="0.00000"/>
    <numFmt numFmtId="186" formatCode="#,##0.00000000"/>
    <numFmt numFmtId="187" formatCode="#,##0.00000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i/>
      <sz val="11"/>
      <name val="Times New Roman Cyr"/>
      <family val="0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 Cyr"/>
      <family val="0"/>
    </font>
    <font>
      <sz val="10.5"/>
      <name val="Times New Roman CYR"/>
      <family val="0"/>
    </font>
    <font>
      <sz val="11"/>
      <name val="Arial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sz val="13"/>
      <name val="Times New Roman Cyr"/>
      <family val="1"/>
    </font>
    <font>
      <sz val="14"/>
      <name val="Times New Roman Cyr"/>
      <family val="0"/>
    </font>
    <font>
      <b/>
      <i/>
      <sz val="12"/>
      <name val="Times New Roman Cyr"/>
      <family val="0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Times New Roman Cyr"/>
      <family val="0"/>
    </font>
    <font>
      <b/>
      <sz val="11.5"/>
      <name val="Times New Roman Cyr"/>
      <family val="1"/>
    </font>
    <font>
      <sz val="10"/>
      <name val="Times New Roman Cyr"/>
      <family val="1"/>
    </font>
    <font>
      <sz val="11.5"/>
      <name val="Times New Roman Cyr"/>
      <family val="0"/>
    </font>
    <font>
      <b/>
      <sz val="14"/>
      <name val="Times New Roman"/>
      <family val="1"/>
    </font>
    <font>
      <b/>
      <sz val="16"/>
      <name val="Times New Roman Cyr"/>
      <family val="1"/>
    </font>
    <font>
      <sz val="16"/>
      <name val="Arial"/>
      <family val="2"/>
    </font>
    <font>
      <i/>
      <sz val="14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 Cyr"/>
      <family val="0"/>
    </font>
    <font>
      <b/>
      <i/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Calibri"/>
      <family val="2"/>
    </font>
    <font>
      <b/>
      <sz val="12"/>
      <name val="Arial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1" fillId="23" borderId="10" applyNumberFormat="0" applyFon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7" fillId="0" borderId="11" applyNumberFormat="0" applyFill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>
      <alignment horizontal="right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8" fillId="0" borderId="14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182" fontId="6" fillId="0" borderId="15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82" fontId="6" fillId="0" borderId="26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82" fontId="6" fillId="0" borderId="29" xfId="0" applyNumberFormat="1" applyFont="1" applyFill="1" applyBorder="1" applyAlignment="1">
      <alignment horizontal="center" vertical="center" wrapText="1"/>
    </xf>
    <xf numFmtId="182" fontId="6" fillId="0" borderId="3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0" fillId="0" borderId="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38" fillId="0" borderId="31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49" fontId="38" fillId="0" borderId="28" xfId="0" applyNumberFormat="1" applyFont="1" applyFill="1" applyBorder="1" applyAlignment="1">
      <alignment vertical="center" wrapText="1"/>
    </xf>
    <xf numFmtId="182" fontId="38" fillId="0" borderId="18" xfId="0" applyNumberFormat="1" applyFont="1" applyFill="1" applyBorder="1" applyAlignment="1">
      <alignment horizontal="center" vertical="center" wrapText="1"/>
    </xf>
    <xf numFmtId="182" fontId="38" fillId="0" borderId="16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182" fontId="40" fillId="0" borderId="13" xfId="0" applyNumberFormat="1" applyFont="1" applyFill="1" applyBorder="1" applyAlignment="1">
      <alignment horizontal="center" vertical="center" wrapText="1"/>
    </xf>
    <xf numFmtId="182" fontId="40" fillId="0" borderId="14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vertical="center" wrapText="1"/>
    </xf>
    <xf numFmtId="182" fontId="40" fillId="0" borderId="21" xfId="0" applyNumberFormat="1" applyFont="1" applyFill="1" applyBorder="1" applyAlignment="1">
      <alignment horizontal="center" vertical="center" wrapText="1"/>
    </xf>
    <xf numFmtId="182" fontId="40" fillId="0" borderId="15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vertical="center" wrapText="1"/>
    </xf>
    <xf numFmtId="49" fontId="38" fillId="0" borderId="32" xfId="0" applyNumberFormat="1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182" fontId="31" fillId="0" borderId="13" xfId="0" applyNumberFormat="1" applyFont="1" applyBorder="1" applyAlignment="1">
      <alignment horizontal="center" vertical="center" wrapText="1"/>
    </xf>
    <xf numFmtId="182" fontId="31" fillId="0" borderId="13" xfId="0" applyNumberFormat="1" applyFont="1" applyFill="1" applyBorder="1" applyAlignment="1">
      <alignment horizontal="center" vertical="center" wrapText="1"/>
    </xf>
    <xf numFmtId="182" fontId="31" fillId="0" borderId="14" xfId="0" applyNumberFormat="1" applyFont="1" applyBorder="1" applyAlignment="1">
      <alignment horizontal="center" vertical="center" wrapText="1"/>
    </xf>
    <xf numFmtId="182" fontId="31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 wrapText="1"/>
    </xf>
    <xf numFmtId="182" fontId="44" fillId="0" borderId="13" xfId="0" applyNumberFormat="1" applyFont="1" applyBorder="1" applyAlignment="1">
      <alignment horizontal="center" vertical="center" wrapText="1"/>
    </xf>
    <xf numFmtId="182" fontId="44" fillId="0" borderId="13" xfId="0" applyNumberFormat="1" applyFont="1" applyFill="1" applyBorder="1" applyAlignment="1">
      <alignment horizontal="center" vertical="center" wrapText="1"/>
    </xf>
    <xf numFmtId="182" fontId="44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left" vertical="center" wrapText="1"/>
    </xf>
    <xf numFmtId="182" fontId="44" fillId="0" borderId="14" xfId="0" applyNumberFormat="1" applyFont="1" applyFill="1" applyBorder="1" applyAlignment="1">
      <alignment horizontal="center" vertical="center" wrapText="1"/>
    </xf>
    <xf numFmtId="182" fontId="31" fillId="0" borderId="1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vertical="center" wrapText="1"/>
    </xf>
    <xf numFmtId="182" fontId="31" fillId="0" borderId="34" xfId="0" applyNumberFormat="1" applyFont="1" applyBorder="1" applyAlignment="1">
      <alignment horizontal="center" vertical="center" wrapText="1"/>
    </xf>
    <xf numFmtId="182" fontId="31" fillId="0" borderId="34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vertical="center" wrapText="1"/>
    </xf>
    <xf numFmtId="182" fontId="37" fillId="0" borderId="26" xfId="0" applyNumberFormat="1" applyFont="1" applyBorder="1" applyAlignment="1">
      <alignment horizontal="center" vertical="center" wrapText="1"/>
    </xf>
    <xf numFmtId="182" fontId="37" fillId="0" borderId="2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vertical="center" wrapText="1"/>
    </xf>
    <xf numFmtId="182" fontId="31" fillId="0" borderId="19" xfId="0" applyNumberFormat="1" applyFont="1" applyFill="1" applyBorder="1" applyAlignment="1">
      <alignment horizontal="center" vertical="center" wrapText="1"/>
    </xf>
    <xf numFmtId="182" fontId="31" fillId="0" borderId="2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center" wrapText="1"/>
    </xf>
    <xf numFmtId="182" fontId="44" fillId="0" borderId="33" xfId="0" applyNumberFormat="1" applyFont="1" applyBorder="1" applyAlignment="1">
      <alignment horizontal="center" vertical="center" wrapText="1"/>
    </xf>
    <xf numFmtId="182" fontId="44" fillId="0" borderId="33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vertical="center" wrapText="1"/>
    </xf>
    <xf numFmtId="182" fontId="37" fillId="0" borderId="2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82" fontId="45" fillId="0" borderId="13" xfId="0" applyNumberFormat="1" applyFont="1" applyFill="1" applyBorder="1" applyAlignment="1">
      <alignment horizontal="center" vertical="center"/>
    </xf>
    <xf numFmtId="182" fontId="45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182" fontId="37" fillId="0" borderId="13" xfId="0" applyNumberFormat="1" applyFont="1" applyFill="1" applyBorder="1" applyAlignment="1">
      <alignment horizontal="center" vertical="center"/>
    </xf>
    <xf numFmtId="182" fontId="37" fillId="0" borderId="33" xfId="0" applyNumberFormat="1" applyFont="1" applyFill="1" applyBorder="1" applyAlignment="1">
      <alignment horizontal="center" vertical="center"/>
    </xf>
    <xf numFmtId="182" fontId="37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182" fontId="31" fillId="0" borderId="13" xfId="0" applyNumberFormat="1" applyFont="1" applyFill="1" applyBorder="1" applyAlignment="1">
      <alignment horizontal="center" vertical="center"/>
    </xf>
    <xf numFmtId="182" fontId="31" fillId="0" borderId="3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vertical="center" wrapText="1"/>
    </xf>
    <xf numFmtId="182" fontId="31" fillId="0" borderId="34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182" fontId="45" fillId="24" borderId="21" xfId="0" applyNumberFormat="1" applyFont="1" applyFill="1" applyBorder="1" applyAlignment="1">
      <alignment horizontal="center" vertical="center"/>
    </xf>
    <xf numFmtId="182" fontId="45" fillId="24" borderId="1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" fontId="6" fillId="0" borderId="37" xfId="0" applyNumberFormat="1" applyFont="1" applyFill="1" applyBorder="1" applyAlignment="1">
      <alignment vertical="center" wrapText="1"/>
    </xf>
    <xf numFmtId="182" fontId="37" fillId="0" borderId="38" xfId="0" applyNumberFormat="1" applyFont="1" applyFill="1" applyBorder="1" applyAlignment="1">
      <alignment horizontal="center" vertical="center"/>
    </xf>
    <xf numFmtId="182" fontId="37" fillId="0" borderId="27" xfId="0" applyNumberFormat="1" applyFont="1" applyFill="1" applyBorder="1" applyAlignment="1">
      <alignment horizontal="center" vertical="center"/>
    </xf>
    <xf numFmtId="1" fontId="37" fillId="0" borderId="31" xfId="0" applyNumberFormat="1" applyFont="1" applyFill="1" applyBorder="1" applyAlignment="1">
      <alignment vertical="center" wrapText="1"/>
    </xf>
    <xf numFmtId="182" fontId="37" fillId="0" borderId="2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0" fontId="3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 horizontal="right"/>
    </xf>
    <xf numFmtId="0" fontId="54" fillId="0" borderId="25" xfId="0" applyFont="1" applyFill="1" applyBorder="1" applyAlignment="1">
      <alignment horizontal="center" vertical="center" wrapText="1"/>
    </xf>
    <xf numFmtId="182" fontId="54" fillId="0" borderId="19" xfId="0" applyNumberFormat="1" applyFont="1" applyFill="1" applyBorder="1" applyAlignment="1">
      <alignment horizontal="center" vertical="center" wrapText="1"/>
    </xf>
    <xf numFmtId="182" fontId="54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54" fillId="0" borderId="12" xfId="0" applyNumberFormat="1" applyFont="1" applyFill="1" applyBorder="1" applyAlignment="1">
      <alignment horizontal="center" vertical="center" wrapText="1"/>
    </xf>
    <xf numFmtId="182" fontId="54" fillId="0" borderId="13" xfId="0" applyNumberFormat="1" applyFont="1" applyFill="1" applyBorder="1" applyAlignment="1">
      <alignment horizontal="center" vertical="center"/>
    </xf>
    <xf numFmtId="182" fontId="54" fillId="0" borderId="14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182" fontId="55" fillId="0" borderId="13" xfId="0" applyNumberFormat="1" applyFont="1" applyFill="1" applyBorder="1" applyAlignment="1">
      <alignment horizontal="center" vertical="center" wrapText="1"/>
    </xf>
    <xf numFmtId="182" fontId="55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80" fontId="23" fillId="0" borderId="0" xfId="0" applyNumberFormat="1" applyFont="1" applyFill="1" applyAlignment="1">
      <alignment/>
    </xf>
    <xf numFmtId="182" fontId="23" fillId="0" borderId="0" xfId="0" applyNumberFormat="1" applyFont="1" applyFill="1" applyAlignment="1">
      <alignment/>
    </xf>
    <xf numFmtId="182" fontId="55" fillId="0" borderId="1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 wrapText="1"/>
    </xf>
    <xf numFmtId="180" fontId="24" fillId="0" borderId="0" xfId="0" applyNumberFormat="1" applyFont="1" applyFill="1" applyAlignment="1">
      <alignment vertical="center" wrapText="1"/>
    </xf>
    <xf numFmtId="182" fontId="24" fillId="0" borderId="0" xfId="0" applyNumberFormat="1" applyFont="1" applyFill="1" applyAlignment="1">
      <alignment vertical="center" wrapText="1"/>
    </xf>
    <xf numFmtId="180" fontId="55" fillId="0" borderId="13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49" fontId="55" fillId="0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center" vertical="center" wrapText="1"/>
    </xf>
    <xf numFmtId="182" fontId="54" fillId="0" borderId="14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vertical="center" wrapText="1"/>
    </xf>
    <xf numFmtId="182" fontId="55" fillId="0" borderId="14" xfId="0" applyNumberFormat="1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top" wrapText="1"/>
    </xf>
    <xf numFmtId="182" fontId="55" fillId="0" borderId="13" xfId="0" applyNumberFormat="1" applyFont="1" applyFill="1" applyBorder="1" applyAlignment="1">
      <alignment horizontal="center" vertical="top" wrapText="1"/>
    </xf>
    <xf numFmtId="182" fontId="55" fillId="0" borderId="14" xfId="0" applyNumberFormat="1" applyFont="1" applyFill="1" applyBorder="1" applyAlignment="1">
      <alignment horizontal="center" vertical="top" wrapText="1"/>
    </xf>
    <xf numFmtId="0" fontId="55" fillId="0" borderId="35" xfId="0" applyFont="1" applyFill="1" applyBorder="1" applyAlignment="1">
      <alignment vertical="top" wrapText="1"/>
    </xf>
    <xf numFmtId="0" fontId="55" fillId="0" borderId="39" xfId="0" applyFont="1" applyFill="1" applyBorder="1" applyAlignment="1">
      <alignment vertical="top" wrapText="1"/>
    </xf>
    <xf numFmtId="0" fontId="55" fillId="0" borderId="40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 vertical="center" wrapText="1"/>
    </xf>
    <xf numFmtId="182" fontId="54" fillId="0" borderId="13" xfId="0" applyNumberFormat="1" applyFont="1" applyFill="1" applyBorder="1" applyAlignment="1">
      <alignment horizontal="center" vertical="center" wrapText="1"/>
    </xf>
    <xf numFmtId="182" fontId="54" fillId="0" borderId="14" xfId="0" applyNumberFormat="1" applyFont="1" applyFill="1" applyBorder="1" applyAlignment="1">
      <alignment horizontal="center" vertical="top" wrapText="1"/>
    </xf>
    <xf numFmtId="49" fontId="60" fillId="0" borderId="12" xfId="0" applyNumberFormat="1" applyFont="1" applyFill="1" applyBorder="1" applyAlignment="1">
      <alignment horizontal="center" vertical="center" wrapText="1"/>
    </xf>
    <xf numFmtId="182" fontId="60" fillId="0" borderId="13" xfId="0" applyNumberFormat="1" applyFont="1" applyFill="1" applyBorder="1" applyAlignment="1">
      <alignment horizontal="center" vertical="center" wrapText="1"/>
    </xf>
    <xf numFmtId="182" fontId="60" fillId="0" borderId="13" xfId="0" applyNumberFormat="1" applyFont="1" applyFill="1" applyBorder="1" applyAlignment="1">
      <alignment horizontal="center" vertical="center"/>
    </xf>
    <xf numFmtId="182" fontId="60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49" fontId="55" fillId="0" borderId="35" xfId="0" applyNumberFormat="1" applyFont="1" applyFill="1" applyBorder="1" applyAlignment="1">
      <alignment vertical="center" wrapText="1"/>
    </xf>
    <xf numFmtId="49" fontId="55" fillId="0" borderId="39" xfId="0" applyNumberFormat="1" applyFont="1" applyFill="1" applyBorder="1" applyAlignment="1">
      <alignment vertical="center" wrapText="1"/>
    </xf>
    <xf numFmtId="49" fontId="55" fillId="0" borderId="4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182" fontId="54" fillId="0" borderId="13" xfId="101" applyNumberFormat="1" applyFont="1" applyFill="1" applyBorder="1" applyAlignment="1">
      <alignment horizontal="center" vertical="center" wrapText="1"/>
    </xf>
    <xf numFmtId="182" fontId="54" fillId="0" borderId="14" xfId="101" applyNumberFormat="1" applyFont="1" applyFill="1" applyBorder="1" applyAlignment="1">
      <alignment horizontal="center" vertical="center" wrapText="1"/>
    </xf>
    <xf numFmtId="182" fontId="60" fillId="0" borderId="14" xfId="101" applyNumberFormat="1" applyFont="1" applyFill="1" applyBorder="1" applyAlignment="1">
      <alignment horizontal="center" vertical="center" wrapText="1"/>
    </xf>
    <xf numFmtId="49" fontId="54" fillId="0" borderId="40" xfId="0" applyNumberFormat="1" applyFont="1" applyFill="1" applyBorder="1" applyAlignment="1">
      <alignment horizontal="center" vertical="center" wrapText="1"/>
    </xf>
    <xf numFmtId="182" fontId="54" fillId="0" borderId="33" xfId="0" applyNumberFormat="1" applyFont="1" applyFill="1" applyBorder="1" applyAlignment="1">
      <alignment horizontal="center" vertical="center" wrapText="1"/>
    </xf>
    <xf numFmtId="182" fontId="54" fillId="0" borderId="4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9" fontId="64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80" fontId="55" fillId="0" borderId="13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49" fillId="20" borderId="0" xfId="0" applyFont="1" applyFill="1" applyAlignment="1">
      <alignment/>
    </xf>
    <xf numFmtId="182" fontId="54" fillId="0" borderId="13" xfId="0" applyNumberFormat="1" applyFont="1" applyFill="1" applyBorder="1" applyAlignment="1">
      <alignment horizontal="center" vertical="top" wrapText="1"/>
    </xf>
    <xf numFmtId="180" fontId="55" fillId="0" borderId="14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/>
    </xf>
    <xf numFmtId="4" fontId="55" fillId="0" borderId="14" xfId="0" applyNumberFormat="1" applyFont="1" applyFill="1" applyBorder="1" applyAlignment="1">
      <alignment horizontal="center" vertical="center"/>
    </xf>
    <xf numFmtId="182" fontId="55" fillId="0" borderId="34" xfId="0" applyNumberFormat="1" applyFont="1" applyFill="1" applyBorder="1" applyAlignment="1">
      <alignment horizontal="center" vertical="center"/>
    </xf>
    <xf numFmtId="4" fontId="55" fillId="0" borderId="36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top" wrapText="1"/>
    </xf>
    <xf numFmtId="182" fontId="54" fillId="0" borderId="26" xfId="0" applyNumberFormat="1" applyFont="1" applyFill="1" applyBorder="1" applyAlignment="1">
      <alignment horizontal="center" vertical="center" wrapText="1"/>
    </xf>
    <xf numFmtId="182" fontId="54" fillId="0" borderId="27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0" fillId="0" borderId="37" xfId="0" applyNumberFormat="1" applyFont="1" applyFill="1" applyBorder="1" applyAlignment="1">
      <alignment horizontal="center" vertical="center" wrapText="1"/>
    </xf>
    <xf numFmtId="182" fontId="60" fillId="0" borderId="38" xfId="0" applyNumberFormat="1" applyFont="1" applyFill="1" applyBorder="1" applyAlignment="1">
      <alignment horizontal="center" vertical="center" wrapText="1"/>
    </xf>
    <xf numFmtId="182" fontId="60" fillId="0" borderId="43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/>
    </xf>
    <xf numFmtId="187" fontId="69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24" fillId="0" borderId="0" xfId="0" applyAlignment="1">
      <alignment/>
    </xf>
    <xf numFmtId="0" fontId="24" fillId="0" borderId="0" xfId="0" applyBorder="1" applyAlignment="1">
      <alignment/>
    </xf>
    <xf numFmtId="0" fontId="24" fillId="0" borderId="0" xfId="0" applyFill="1" applyAlignment="1">
      <alignment/>
    </xf>
    <xf numFmtId="0" fontId="24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83" fontId="24" fillId="0" borderId="0" xfId="0" applyNumberFormat="1" applyFill="1" applyBorder="1" applyAlignment="1">
      <alignment/>
    </xf>
    <xf numFmtId="182" fontId="49" fillId="0" borderId="0" xfId="0" applyNumberFormat="1" applyFont="1" applyFill="1" applyBorder="1" applyAlignment="1">
      <alignment/>
    </xf>
    <xf numFmtId="182" fontId="23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top" wrapText="1"/>
    </xf>
    <xf numFmtId="49" fontId="60" fillId="0" borderId="55" xfId="0" applyNumberFormat="1" applyFont="1" applyFill="1" applyBorder="1" applyAlignment="1">
      <alignment horizontal="left" vertical="center" wrapText="1"/>
    </xf>
    <xf numFmtId="49" fontId="60" fillId="0" borderId="56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center" vertical="top" wrapText="1"/>
    </xf>
    <xf numFmtId="49" fontId="55" fillId="0" borderId="13" xfId="0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35" xfId="0" applyFont="1" applyFill="1" applyBorder="1" applyAlignment="1">
      <alignment horizontal="center" vertical="top" wrapText="1"/>
    </xf>
    <xf numFmtId="49" fontId="55" fillId="0" borderId="13" xfId="0" applyNumberFormat="1" applyFont="1" applyFill="1" applyBorder="1" applyAlignment="1">
      <alignment horizontal="left" vertical="top" wrapText="1"/>
    </xf>
    <xf numFmtId="49" fontId="55" fillId="0" borderId="21" xfId="0" applyNumberFormat="1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55" fillId="0" borderId="33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55" fillId="0" borderId="58" xfId="0" applyFont="1" applyFill="1" applyBorder="1" applyAlignment="1">
      <alignment horizontal="left" vertical="center" wrapText="1"/>
    </xf>
    <xf numFmtId="0" fontId="54" fillId="0" borderId="57" xfId="0" applyFont="1" applyFill="1" applyBorder="1" applyAlignment="1">
      <alignment horizontal="left" vertical="center" wrapText="1"/>
    </xf>
    <xf numFmtId="0" fontId="64" fillId="0" borderId="58" xfId="0" applyFont="1" applyFill="1" applyBorder="1" applyAlignment="1">
      <alignment horizontal="left" vertical="center" wrapText="1"/>
    </xf>
    <xf numFmtId="0" fontId="54" fillId="0" borderId="34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left" vertical="top" wrapText="1"/>
    </xf>
    <xf numFmtId="0" fontId="54" fillId="0" borderId="57" xfId="0" applyFont="1" applyFill="1" applyBorder="1" applyAlignment="1">
      <alignment horizontal="center" vertical="center" wrapText="1"/>
    </xf>
    <xf numFmtId="0" fontId="54" fillId="0" borderId="58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top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33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/>
    </xf>
    <xf numFmtId="0" fontId="63" fillId="0" borderId="13" xfId="0" applyFont="1" applyFill="1" applyBorder="1" applyAlignment="1">
      <alignment/>
    </xf>
    <xf numFmtId="4" fontId="55" fillId="0" borderId="13" xfId="0" applyNumberFormat="1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left" vertical="center" wrapText="1"/>
    </xf>
    <xf numFmtId="0" fontId="55" fillId="0" borderId="6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9" fontId="56" fillId="0" borderId="13" xfId="0" applyNumberFormat="1" applyFont="1" applyFill="1" applyBorder="1" applyAlignment="1">
      <alignment horizontal="left" vertical="center" wrapText="1"/>
    </xf>
    <xf numFmtId="49" fontId="59" fillId="0" borderId="13" xfId="0" applyNumberFormat="1" applyFont="1" applyFill="1" applyBorder="1" applyAlignment="1">
      <alignment horizontal="left" vertical="center" wrapText="1"/>
    </xf>
    <xf numFmtId="49" fontId="56" fillId="0" borderId="13" xfId="0" applyNumberFormat="1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justify" wrapText="1"/>
    </xf>
    <xf numFmtId="49" fontId="54" fillId="0" borderId="13" xfId="0" applyNumberFormat="1" applyFont="1" applyFill="1" applyBorder="1" applyAlignment="1">
      <alignment horizontal="left" vertical="center" wrapText="1"/>
    </xf>
    <xf numFmtId="49" fontId="56" fillId="0" borderId="13" xfId="0" applyNumberFormat="1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1" fillId="0" borderId="25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Обычный 5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view="pageBreakPreview" zoomScaleSheetLayoutView="100" workbookViewId="0" topLeftCell="A1">
      <selection activeCell="A20" sqref="A20"/>
    </sheetView>
  </sheetViews>
  <sheetFormatPr defaultColWidth="9.00390625" defaultRowHeight="12.75"/>
  <cols>
    <col min="1" max="1" width="51.125" style="210" customWidth="1"/>
    <col min="2" max="2" width="15.00390625" style="210" customWidth="1"/>
    <col min="3" max="3" width="14.875" style="210" customWidth="1"/>
    <col min="4" max="4" width="14.00390625" style="210" customWidth="1"/>
    <col min="5" max="5" width="11.875" style="210" customWidth="1"/>
    <col min="6" max="16384" width="9.125" style="210" customWidth="1"/>
  </cols>
  <sheetData>
    <row r="1" spans="4:5" ht="18" customHeight="1">
      <c r="D1" s="229"/>
      <c r="E1" s="229"/>
    </row>
    <row r="2" spans="1:5" ht="20.25">
      <c r="A2" s="230" t="s">
        <v>303</v>
      </c>
      <c r="B2" s="230"/>
      <c r="C2" s="230"/>
      <c r="D2" s="230"/>
      <c r="E2" s="230"/>
    </row>
    <row r="3" spans="1:5" ht="26.25" customHeight="1">
      <c r="A3" s="231" t="s">
        <v>108</v>
      </c>
      <c r="B3" s="231"/>
      <c r="C3" s="231"/>
      <c r="D3" s="231"/>
      <c r="E3" s="75"/>
    </row>
    <row r="4" spans="1:5" ht="17.25" customHeight="1" thickBot="1">
      <c r="A4" s="76"/>
      <c r="B4" s="232"/>
      <c r="C4" s="232"/>
      <c r="D4" s="76"/>
      <c r="E4" s="77" t="s">
        <v>109</v>
      </c>
    </row>
    <row r="5" spans="1:5" ht="20.25" customHeight="1">
      <c r="A5" s="233" t="s">
        <v>110</v>
      </c>
      <c r="B5" s="235" t="s">
        <v>50</v>
      </c>
      <c r="C5" s="236"/>
      <c r="D5" s="237"/>
      <c r="E5" s="238" t="s">
        <v>111</v>
      </c>
    </row>
    <row r="6" spans="1:5" ht="46.5" customHeight="1">
      <c r="A6" s="234"/>
      <c r="B6" s="78" t="s">
        <v>78</v>
      </c>
      <c r="C6" s="79" t="s">
        <v>112</v>
      </c>
      <c r="D6" s="80" t="s">
        <v>81</v>
      </c>
      <c r="E6" s="239"/>
    </row>
    <row r="7" spans="1:5" ht="19.5" customHeight="1">
      <c r="A7" s="222" t="s">
        <v>1</v>
      </c>
      <c r="B7" s="223"/>
      <c r="C7" s="223"/>
      <c r="D7" s="223"/>
      <c r="E7" s="224"/>
    </row>
    <row r="8" spans="1:5" ht="21" customHeight="1">
      <c r="A8" s="81" t="s">
        <v>113</v>
      </c>
      <c r="B8" s="82">
        <v>289396.03704</v>
      </c>
      <c r="C8" s="83">
        <v>311898.80472</v>
      </c>
      <c r="D8" s="82">
        <v>107.77576911908082</v>
      </c>
      <c r="E8" s="84">
        <v>122.05678830103483</v>
      </c>
    </row>
    <row r="9" spans="1:5" ht="24" customHeight="1">
      <c r="A9" s="81" t="s">
        <v>114</v>
      </c>
      <c r="B9" s="82">
        <v>2300</v>
      </c>
      <c r="C9" s="85">
        <v>2732.55487</v>
      </c>
      <c r="D9" s="82">
        <v>118.80673347826087</v>
      </c>
      <c r="E9" s="84">
        <v>91.10034572428738</v>
      </c>
    </row>
    <row r="10" spans="1:5" ht="19.5" customHeight="1">
      <c r="A10" s="81" t="s">
        <v>115</v>
      </c>
      <c r="B10" s="82">
        <v>55</v>
      </c>
      <c r="C10" s="85">
        <v>88.89799</v>
      </c>
      <c r="D10" s="82">
        <v>161.6327090909091</v>
      </c>
      <c r="E10" s="84">
        <v>27.103045731707315</v>
      </c>
    </row>
    <row r="11" spans="1:5" ht="19.5" customHeight="1">
      <c r="A11" s="81" t="s">
        <v>116</v>
      </c>
      <c r="B11" s="82">
        <f>56665.2+6000</f>
        <v>62665.2</v>
      </c>
      <c r="C11" s="85">
        <v>68622.00504</v>
      </c>
      <c r="D11" s="82">
        <v>109.5057624327378</v>
      </c>
      <c r="E11" s="84"/>
    </row>
    <row r="12" spans="1:5" ht="19.5" customHeight="1">
      <c r="A12" s="81" t="s">
        <v>117</v>
      </c>
      <c r="B12" s="82">
        <f>B13+B16+B19+B20+B21</f>
        <v>119220.7</v>
      </c>
      <c r="C12" s="82">
        <v>126559.44086999999</v>
      </c>
      <c r="D12" s="82">
        <v>106.15559283748543</v>
      </c>
      <c r="E12" s="84">
        <v>125.93480424096481</v>
      </c>
    </row>
    <row r="13" spans="1:5" ht="19.5" customHeight="1">
      <c r="A13" s="86" t="s">
        <v>118</v>
      </c>
      <c r="B13" s="87">
        <f>B14+B15</f>
        <v>1457.5</v>
      </c>
      <c r="C13" s="87">
        <v>1462.1476499999999</v>
      </c>
      <c r="D13" s="87">
        <v>100.31887821612348</v>
      </c>
      <c r="E13" s="84" t="s">
        <v>119</v>
      </c>
    </row>
    <row r="14" spans="1:5" ht="19.5" customHeight="1">
      <c r="A14" s="86" t="s">
        <v>120</v>
      </c>
      <c r="B14" s="87">
        <v>457.5</v>
      </c>
      <c r="C14" s="88">
        <v>441.58279</v>
      </c>
      <c r="D14" s="87">
        <v>96.52082841530054</v>
      </c>
      <c r="E14" s="84" t="s">
        <v>121</v>
      </c>
    </row>
    <row r="15" spans="1:5" ht="19.5" customHeight="1">
      <c r="A15" s="86" t="s">
        <v>122</v>
      </c>
      <c r="B15" s="87">
        <v>1000</v>
      </c>
      <c r="C15" s="88">
        <v>1020.56486</v>
      </c>
      <c r="D15" s="87">
        <v>102.05648599999999</v>
      </c>
      <c r="E15" s="89"/>
    </row>
    <row r="16" spans="1:5" ht="18" customHeight="1">
      <c r="A16" s="86" t="s">
        <v>123</v>
      </c>
      <c r="B16" s="88">
        <f>B18+B17</f>
        <v>52465</v>
      </c>
      <c r="C16" s="88">
        <v>56727.707899999994</v>
      </c>
      <c r="D16" s="87">
        <v>108.12486019250929</v>
      </c>
      <c r="E16" s="89">
        <v>123.75073439746247</v>
      </c>
    </row>
    <row r="17" spans="1:5" ht="16.5" customHeight="1">
      <c r="A17" s="90" t="s">
        <v>124</v>
      </c>
      <c r="B17" s="87">
        <v>13465.6</v>
      </c>
      <c r="C17" s="88">
        <v>15013.02047</v>
      </c>
      <c r="D17" s="87">
        <v>111.49165629455797</v>
      </c>
      <c r="E17" s="89">
        <v>119.55611851273761</v>
      </c>
    </row>
    <row r="18" spans="1:5" ht="18" customHeight="1">
      <c r="A18" s="90" t="s">
        <v>125</v>
      </c>
      <c r="B18" s="87">
        <v>38999.4</v>
      </c>
      <c r="C18" s="88">
        <v>41714.68743</v>
      </c>
      <c r="D18" s="87">
        <v>106.96238257511652</v>
      </c>
      <c r="E18" s="89">
        <v>125.33331559655079</v>
      </c>
    </row>
    <row r="19" spans="1:5" ht="20.25" customHeight="1">
      <c r="A19" s="86" t="s">
        <v>126</v>
      </c>
      <c r="B19" s="87">
        <v>2100</v>
      </c>
      <c r="C19" s="87">
        <v>2594.13499</v>
      </c>
      <c r="D19" s="87">
        <v>123.53023761904763</v>
      </c>
      <c r="E19" s="89"/>
    </row>
    <row r="20" spans="1:5" ht="23.25" customHeight="1">
      <c r="A20" s="91" t="s">
        <v>127</v>
      </c>
      <c r="B20" s="87">
        <v>21</v>
      </c>
      <c r="C20" s="87">
        <v>59.83107</v>
      </c>
      <c r="D20" s="87" t="s">
        <v>128</v>
      </c>
      <c r="E20" s="89">
        <v>159.9761229946524</v>
      </c>
    </row>
    <row r="21" spans="1:5" ht="20.25" customHeight="1">
      <c r="A21" s="91" t="s">
        <v>129</v>
      </c>
      <c r="B21" s="88">
        <v>63177.2</v>
      </c>
      <c r="C21" s="88">
        <v>66372.24265</v>
      </c>
      <c r="D21" s="87">
        <v>105.05727168978683</v>
      </c>
      <c r="E21" s="92">
        <v>134.57906714329744</v>
      </c>
    </row>
    <row r="22" spans="1:5" ht="17.25" customHeight="1">
      <c r="A22" s="81" t="s">
        <v>130</v>
      </c>
      <c r="B22" s="82">
        <v>804</v>
      </c>
      <c r="C22" s="85">
        <v>947.28051</v>
      </c>
      <c r="D22" s="82">
        <v>117.82095895522389</v>
      </c>
      <c r="E22" s="84">
        <v>88.79644825646795</v>
      </c>
    </row>
    <row r="23" spans="1:5" ht="18.75" customHeight="1">
      <c r="A23" s="81" t="s">
        <v>131</v>
      </c>
      <c r="B23" s="82">
        <v>50</v>
      </c>
      <c r="C23" s="85">
        <v>105.23415</v>
      </c>
      <c r="D23" s="82" t="s">
        <v>132</v>
      </c>
      <c r="E23" s="93">
        <v>187.24937722419926</v>
      </c>
    </row>
    <row r="24" spans="1:5" ht="18.75" customHeight="1">
      <c r="A24" s="81" t="s">
        <v>304</v>
      </c>
      <c r="B24" s="82">
        <v>6500</v>
      </c>
      <c r="C24" s="85">
        <v>7804.74758</v>
      </c>
      <c r="D24" s="82">
        <v>120.07303969230769</v>
      </c>
      <c r="E24" s="93"/>
    </row>
    <row r="25" spans="1:5" ht="52.5" customHeight="1">
      <c r="A25" s="81" t="s">
        <v>133</v>
      </c>
      <c r="B25" s="82">
        <v>3420</v>
      </c>
      <c r="C25" s="85">
        <v>3420.75199</v>
      </c>
      <c r="D25" s="82">
        <v>100.02198801169591</v>
      </c>
      <c r="E25" s="93">
        <v>116.52650190761685</v>
      </c>
    </row>
    <row r="26" spans="1:5" ht="19.5" customHeight="1">
      <c r="A26" s="81" t="s">
        <v>134</v>
      </c>
      <c r="B26" s="82">
        <f>2930+400</f>
        <v>3330</v>
      </c>
      <c r="C26" s="83">
        <v>3384.20146</v>
      </c>
      <c r="D26" s="82">
        <v>101.62767147147147</v>
      </c>
      <c r="E26" s="93" t="s">
        <v>135</v>
      </c>
    </row>
    <row r="27" spans="1:5" ht="21.75" customHeight="1" thickBot="1">
      <c r="A27" s="94" t="s">
        <v>136</v>
      </c>
      <c r="B27" s="95">
        <v>1100</v>
      </c>
      <c r="C27" s="96">
        <v>1453.23457</v>
      </c>
      <c r="D27" s="82">
        <v>132.11223363636364</v>
      </c>
      <c r="E27" s="84">
        <v>97.82797509256143</v>
      </c>
    </row>
    <row r="28" spans="1:5" ht="24" customHeight="1" thickBot="1">
      <c r="A28" s="97" t="s">
        <v>137</v>
      </c>
      <c r="B28" s="98">
        <f>B8+B9+B10+B11+B12+B22+B2+B24+B25+B26+B27+B23</f>
        <v>488840.93704000005</v>
      </c>
      <c r="C28" s="98">
        <v>527017.15375</v>
      </c>
      <c r="D28" s="98">
        <v>107.80953758520356</v>
      </c>
      <c r="E28" s="99">
        <v>144.35025103281595</v>
      </c>
    </row>
    <row r="29" spans="1:5" ht="19.5" customHeight="1">
      <c r="A29" s="100" t="s">
        <v>138</v>
      </c>
      <c r="B29" s="101">
        <f>B30+B32+B33+B34+B31</f>
        <v>811166.7424400001</v>
      </c>
      <c r="C29" s="101">
        <v>805028.0172300001</v>
      </c>
      <c r="D29" s="82">
        <v>99.24322276927496</v>
      </c>
      <c r="E29" s="102">
        <v>180.6299654077608</v>
      </c>
    </row>
    <row r="30" spans="1:5" ht="19.5" customHeight="1">
      <c r="A30" s="103" t="s">
        <v>139</v>
      </c>
      <c r="B30" s="104">
        <v>670</v>
      </c>
      <c r="C30" s="104">
        <v>670</v>
      </c>
      <c r="D30" s="104">
        <v>100</v>
      </c>
      <c r="E30" s="89"/>
    </row>
    <row r="31" spans="1:5" ht="19.5" customHeight="1">
      <c r="A31" s="103" t="s">
        <v>140</v>
      </c>
      <c r="B31" s="104">
        <v>9806.3</v>
      </c>
      <c r="C31" s="104">
        <v>9806.3</v>
      </c>
      <c r="D31" s="104">
        <v>100</v>
      </c>
      <c r="E31" s="89"/>
    </row>
    <row r="32" spans="1:5" ht="19.5" customHeight="1">
      <c r="A32" s="103" t="s">
        <v>141</v>
      </c>
      <c r="B32" s="104">
        <v>191059.6</v>
      </c>
      <c r="C32" s="104">
        <v>191059.6</v>
      </c>
      <c r="D32" s="104">
        <v>100</v>
      </c>
      <c r="E32" s="89"/>
    </row>
    <row r="33" spans="1:5" ht="19.5" customHeight="1">
      <c r="A33" s="103" t="s">
        <v>142</v>
      </c>
      <c r="B33" s="104">
        <v>176911.1</v>
      </c>
      <c r="C33" s="104">
        <v>176911.06062</v>
      </c>
      <c r="D33" s="104">
        <v>99.99997774023224</v>
      </c>
      <c r="E33" s="89"/>
    </row>
    <row r="34" spans="1:5" ht="19.5" customHeight="1" thickBot="1">
      <c r="A34" s="103" t="s">
        <v>143</v>
      </c>
      <c r="B34" s="104">
        <v>432719.74244</v>
      </c>
      <c r="C34" s="105">
        <v>426581.05661</v>
      </c>
      <c r="D34" s="104">
        <v>98.58137144485588</v>
      </c>
      <c r="E34" s="89">
        <v>157.41434047436738</v>
      </c>
    </row>
    <row r="35" spans="1:5" ht="25.5" customHeight="1" thickBot="1">
      <c r="A35" s="106" t="s">
        <v>144</v>
      </c>
      <c r="B35" s="107">
        <f>B28+B29</f>
        <v>1300007.6794800002</v>
      </c>
      <c r="C35" s="107">
        <v>1332045.1709800002</v>
      </c>
      <c r="D35" s="107">
        <v>102.46440786509929</v>
      </c>
      <c r="E35" s="99">
        <v>164.293007356515</v>
      </c>
    </row>
    <row r="36" spans="1:5" ht="18" customHeight="1">
      <c r="A36" s="225" t="s">
        <v>25</v>
      </c>
      <c r="B36" s="226"/>
      <c r="C36" s="226"/>
      <c r="D36" s="226"/>
      <c r="E36" s="227"/>
    </row>
    <row r="37" spans="1:5" ht="28.5" customHeight="1">
      <c r="A37" s="108" t="s">
        <v>145</v>
      </c>
      <c r="B37" s="109">
        <v>150</v>
      </c>
      <c r="C37" s="109">
        <v>30.63239</v>
      </c>
      <c r="D37" s="109">
        <v>20.421593333333334</v>
      </c>
      <c r="E37" s="110">
        <v>8.249898614690741</v>
      </c>
    </row>
    <row r="38" spans="1:5" ht="21" customHeight="1">
      <c r="A38" s="111" t="s">
        <v>146</v>
      </c>
      <c r="B38" s="112">
        <f>B39+B40+B41</f>
        <v>4100</v>
      </c>
      <c r="C38" s="112">
        <v>3555.57734</v>
      </c>
      <c r="D38" s="113">
        <v>86.72139853658535</v>
      </c>
      <c r="E38" s="114">
        <v>132.5175110879207</v>
      </c>
    </row>
    <row r="39" spans="1:5" ht="18.75" customHeight="1">
      <c r="A39" s="115" t="s">
        <v>147</v>
      </c>
      <c r="B39" s="116">
        <v>1800</v>
      </c>
      <c r="C39" s="83">
        <v>1800</v>
      </c>
      <c r="D39" s="83">
        <v>100</v>
      </c>
      <c r="E39" s="117">
        <v>123.54152367879203</v>
      </c>
    </row>
    <row r="40" spans="1:5" ht="18.75" customHeight="1">
      <c r="A40" s="118" t="s">
        <v>148</v>
      </c>
      <c r="B40" s="119">
        <v>2000</v>
      </c>
      <c r="C40" s="119">
        <v>949.43673</v>
      </c>
      <c r="D40" s="83">
        <v>47.4718365</v>
      </c>
      <c r="E40" s="117">
        <v>92.32173570595099</v>
      </c>
    </row>
    <row r="41" spans="1:5" ht="21" customHeight="1">
      <c r="A41" s="115" t="s">
        <v>149</v>
      </c>
      <c r="B41" s="116">
        <v>300</v>
      </c>
      <c r="C41" s="83">
        <v>806.14061</v>
      </c>
      <c r="D41" s="83">
        <v>268.7135366666667</v>
      </c>
      <c r="E41" s="117">
        <v>407.75953970662624</v>
      </c>
    </row>
    <row r="42" spans="1:5" s="123" customFormat="1" ht="21.75" customHeight="1" thickBot="1">
      <c r="A42" s="120" t="s">
        <v>150</v>
      </c>
      <c r="B42" s="121">
        <v>34022.7</v>
      </c>
      <c r="C42" s="121">
        <v>39856.44556</v>
      </c>
      <c r="D42" s="121">
        <v>117.14662728119755</v>
      </c>
      <c r="E42" s="122">
        <v>115.00169762087016</v>
      </c>
    </row>
    <row r="43" spans="1:5" ht="23.25" customHeight="1" thickBot="1">
      <c r="A43" s="124" t="s">
        <v>151</v>
      </c>
      <c r="B43" s="125">
        <f>B37+B38+B42</f>
        <v>38272.7</v>
      </c>
      <c r="C43" s="125">
        <v>43387.87493</v>
      </c>
      <c r="D43" s="125">
        <v>113.3650746615734</v>
      </c>
      <c r="E43" s="126">
        <v>30.839167404089736</v>
      </c>
    </row>
    <row r="44" spans="1:5" ht="30" customHeight="1" thickBot="1">
      <c r="A44" s="127" t="s">
        <v>152</v>
      </c>
      <c r="B44" s="128">
        <f>B35+B43</f>
        <v>1338280.3794800001</v>
      </c>
      <c r="C44" s="128">
        <v>1375433.04591</v>
      </c>
      <c r="D44" s="128">
        <v>102.776149676829</v>
      </c>
      <c r="E44" s="126">
        <v>144.5595115637895</v>
      </c>
    </row>
    <row r="45" spans="1:14" ht="15">
      <c r="A45" s="129"/>
      <c r="B45" s="228"/>
      <c r="C45" s="228"/>
      <c r="D45" s="228"/>
      <c r="E45" s="228"/>
      <c r="F45" s="211"/>
      <c r="G45" s="211"/>
      <c r="H45" s="211"/>
      <c r="I45" s="211"/>
      <c r="J45" s="211"/>
      <c r="K45" s="211"/>
      <c r="L45" s="211"/>
      <c r="M45" s="211"/>
      <c r="N45" s="211"/>
    </row>
    <row r="46" spans="1:14" s="212" customFormat="1" ht="18.75">
      <c r="A46" s="216"/>
      <c r="B46" s="130"/>
      <c r="C46" s="130"/>
      <c r="D46" s="130"/>
      <c r="E46" s="130"/>
      <c r="F46" s="213"/>
      <c r="G46" s="213"/>
      <c r="H46" s="213"/>
      <c r="I46" s="213"/>
      <c r="J46" s="213"/>
      <c r="K46" s="213"/>
      <c r="L46" s="213"/>
      <c r="M46" s="213"/>
      <c r="N46" s="213"/>
    </row>
    <row r="47" spans="1:14" s="212" customFormat="1" ht="15">
      <c r="A47" s="217"/>
      <c r="B47" s="218"/>
      <c r="C47" s="219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</row>
    <row r="48" spans="1:14" s="212" customFormat="1" ht="15">
      <c r="A48" s="217"/>
      <c r="B48" s="214"/>
      <c r="C48" s="214"/>
      <c r="D48" s="215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s="212" customFormat="1" ht="15">
      <c r="A49" s="217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4" s="212" customFormat="1" ht="15">
      <c r="A50" s="217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</row>
    <row r="51" spans="1:14" s="212" customFormat="1" ht="15">
      <c r="A51" s="217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s="212" customFormat="1" ht="15">
      <c r="A52" s="217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4" s="212" customFormat="1" ht="15">
      <c r="A53" s="217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4" s="212" customFormat="1" ht="15">
      <c r="A54" s="217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</row>
    <row r="55" spans="1:14" s="212" customFormat="1" ht="15">
      <c r="A55" s="217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</row>
    <row r="56" spans="2:14" s="212" customFormat="1" ht="12.75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</row>
    <row r="57" spans="2:14" s="212" customFormat="1" ht="12.7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</row>
    <row r="58" spans="2:14" s="212" customFormat="1" ht="12.7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</row>
    <row r="59" spans="2:14" s="212" customFormat="1" ht="12.75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</row>
    <row r="60" spans="2:14" s="212" customFormat="1" ht="12.75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</row>
    <row r="61" spans="2:14" s="212" customFormat="1" ht="12.75"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</row>
    <row r="62" spans="2:14" s="212" customFormat="1" ht="12.75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</row>
    <row r="63" spans="2:14" s="212" customFormat="1" ht="12.75"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</row>
    <row r="64" spans="2:14" s="212" customFormat="1" ht="12.75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</row>
    <row r="65" spans="2:14" s="212" customFormat="1" ht="12.75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</row>
    <row r="66" spans="2:14" s="212" customFormat="1" ht="12.75"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</row>
    <row r="67" spans="2:14" s="212" customFormat="1" ht="12.75"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</row>
    <row r="68" spans="2:14" s="212" customFormat="1" ht="12.75"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</row>
    <row r="69" spans="2:14" s="212" customFormat="1" ht="12.75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</row>
    <row r="70" spans="2:14" s="212" customFormat="1" ht="12.75"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</row>
    <row r="71" spans="2:14" s="212" customFormat="1" ht="12.75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</row>
    <row r="72" spans="2:14" s="212" customFormat="1" ht="12.75"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</row>
    <row r="73" spans="2:14" s="212" customFormat="1" ht="12.75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</row>
    <row r="74" spans="2:14" s="212" customFormat="1" ht="12.75"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</row>
    <row r="75" spans="2:14" s="212" customFormat="1" ht="12.75"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</row>
    <row r="76" spans="2:14" s="212" customFormat="1" ht="12.75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</row>
    <row r="77" spans="2:14" s="212" customFormat="1" ht="12.75"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</row>
    <row r="78" spans="2:14" s="212" customFormat="1" ht="12.75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</row>
    <row r="79" spans="2:14" s="212" customFormat="1" ht="12.75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</row>
    <row r="80" spans="2:14" s="212" customFormat="1" ht="12.75"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</row>
    <row r="81" spans="2:14" s="212" customFormat="1" ht="12.75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</row>
    <row r="82" spans="2:14" s="212" customFormat="1" ht="12.75"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</row>
    <row r="83" spans="2:14" s="212" customFormat="1" ht="12.7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</row>
    <row r="84" spans="2:14" s="212" customFormat="1" ht="12.75"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</row>
    <row r="85" spans="2:14" s="212" customFormat="1" ht="12.75"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</row>
    <row r="86" spans="2:14" s="212" customFormat="1" ht="12.75"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</row>
    <row r="87" spans="2:14" s="212" customFormat="1" ht="12.75"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</row>
    <row r="88" spans="2:14" s="212" customFormat="1" ht="12.75"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</row>
    <row r="89" spans="2:14" s="212" customFormat="1" ht="12.75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</row>
    <row r="90" spans="2:14" s="212" customFormat="1" ht="12.75"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</row>
    <row r="91" spans="2:14" s="212" customFormat="1" ht="12.75"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</row>
    <row r="92" spans="2:14" s="212" customFormat="1" ht="12.75"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</row>
    <row r="93" spans="2:14" s="212" customFormat="1" ht="12.75"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</row>
    <row r="94" spans="2:14" s="212" customFormat="1" ht="12.75"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</row>
    <row r="95" spans="2:14" s="212" customFormat="1" ht="12.75"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2:14" s="212" customFormat="1" ht="12.75"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2:14" s="212" customFormat="1" ht="12.75"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</row>
    <row r="98" spans="2:14" s="212" customFormat="1" ht="12.75"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</row>
    <row r="99" spans="2:14" s="212" customFormat="1" ht="12.75"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</row>
    <row r="100" spans="2:14" s="212" customFormat="1" ht="12.75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</row>
    <row r="101" spans="2:14" s="212" customFormat="1" ht="12.75"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</row>
    <row r="102" spans="2:14" s="212" customFormat="1" ht="12.75"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</row>
    <row r="103" spans="2:14" s="212" customFormat="1" ht="12.75"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</row>
    <row r="104" spans="2:14" s="212" customFormat="1" ht="12.75"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</row>
    <row r="105" spans="2:14" s="212" customFormat="1" ht="12.75"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</row>
    <row r="106" spans="2:14" s="212" customFormat="1" ht="12.75"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2:14" s="212" customFormat="1" ht="12.75"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</row>
    <row r="108" spans="2:14" s="212" customFormat="1" ht="12.75"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</row>
    <row r="109" spans="2:14" s="212" customFormat="1" ht="12.75"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</row>
    <row r="110" spans="2:14" s="212" customFormat="1" ht="12.75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1" spans="2:14" s="212" customFormat="1" ht="12.75"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</row>
    <row r="112" spans="2:14" s="212" customFormat="1" ht="12.75"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</row>
    <row r="113" spans="2:14" s="212" customFormat="1" ht="12.75"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</row>
    <row r="114" spans="2:14" s="212" customFormat="1" ht="12.75"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</row>
    <row r="115" spans="2:14" s="212" customFormat="1" ht="12.75"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</row>
    <row r="116" spans="2:14" s="212" customFormat="1" ht="12.75"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</row>
    <row r="117" spans="2:14" s="212" customFormat="1" ht="12.75"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</row>
    <row r="118" spans="2:14" s="212" customFormat="1" ht="12.75"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</row>
    <row r="119" spans="2:14" s="212" customFormat="1" ht="12.75"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</row>
    <row r="120" spans="2:14" s="212" customFormat="1" ht="12.75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</row>
    <row r="121" spans="2:14" s="212" customFormat="1" ht="12.75"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</row>
    <row r="122" spans="2:14" s="212" customFormat="1" ht="12.75"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</row>
    <row r="123" spans="2:14" s="212" customFormat="1" ht="12.75"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</row>
    <row r="124" spans="2:14" s="212" customFormat="1" ht="12.75"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</row>
    <row r="125" spans="2:14" s="212" customFormat="1" ht="12.75"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</row>
    <row r="126" spans="2:14" s="212" customFormat="1" ht="12.75"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</row>
    <row r="127" spans="2:14" s="212" customFormat="1" ht="12.75"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</row>
    <row r="128" spans="2:14" s="212" customFormat="1" ht="12.75"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</row>
    <row r="129" spans="2:14" s="212" customFormat="1" ht="12.75"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</row>
    <row r="130" spans="2:14" s="212" customFormat="1" ht="12.75"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</row>
    <row r="131" spans="2:14" s="212" customFormat="1" ht="12.75"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2:14" s="212" customFormat="1" ht="12.75"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</row>
    <row r="133" spans="2:14" s="212" customFormat="1" ht="12.75"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</row>
    <row r="134" spans="2:14" s="212" customFormat="1" ht="12.75"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</row>
    <row r="135" spans="2:14" s="212" customFormat="1" ht="12.75"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</row>
    <row r="136" spans="2:14" s="212" customFormat="1" ht="12.75"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</row>
    <row r="137" spans="2:14" s="212" customFormat="1" ht="12.75"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</row>
    <row r="138" spans="2:14" s="212" customFormat="1" ht="12.75"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2:14" s="212" customFormat="1" ht="12.75"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</row>
    <row r="140" spans="2:14" s="212" customFormat="1" ht="12.75"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</row>
    <row r="141" spans="2:14" s="212" customFormat="1" ht="12.75"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</row>
    <row r="142" spans="2:14" ht="12.75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</row>
    <row r="143" spans="2:14" ht="12.75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</row>
    <row r="144" spans="2:14" ht="12.7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</row>
    <row r="145" spans="2:14" ht="12.7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</row>
    <row r="146" spans="2:14" ht="12.7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</row>
    <row r="147" spans="2:14" ht="12.7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</row>
    <row r="148" spans="2:14" ht="12.7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</row>
    <row r="149" spans="2:14" ht="12.7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</row>
    <row r="150" spans="2:14" ht="12.7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</row>
    <row r="151" spans="2:14" ht="12.7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</row>
    <row r="152" spans="2:14" ht="12.7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</row>
    <row r="153" spans="2:14" ht="12.7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</row>
    <row r="154" spans="2:14" ht="12.7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</row>
    <row r="155" spans="2:14" ht="12.7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</row>
    <row r="156" spans="2:14" ht="12.7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</row>
    <row r="157" spans="2:14" ht="12.7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</row>
    <row r="158" spans="2:14" ht="12.7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</row>
    <row r="159" spans="2:14" ht="12.7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</row>
    <row r="160" spans="2:14" ht="12.7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</row>
    <row r="161" spans="2:14" ht="12.7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</row>
    <row r="162" spans="2:14" ht="12.7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</row>
    <row r="163" spans="2:14" ht="12.7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</row>
    <row r="164" spans="2:14" ht="12.7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</row>
    <row r="165" spans="2:14" ht="12.7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</row>
    <row r="166" spans="2:14" ht="12.7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</row>
    <row r="167" spans="2:14" ht="12.75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</row>
    <row r="168" spans="2:14" ht="12.75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</row>
    <row r="169" spans="2:14" ht="12.75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</row>
    <row r="170" spans="2:14" ht="12.75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</row>
    <row r="171" spans="2:14" ht="12.75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</row>
    <row r="172" spans="2:14" ht="12.75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</row>
    <row r="173" spans="2:14" ht="12.75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</row>
    <row r="174" spans="2:14" ht="12.75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</row>
    <row r="175" spans="2:14" ht="12.75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</row>
    <row r="176" spans="2:14" ht="12.75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</row>
    <row r="177" spans="2:14" ht="12.75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</row>
    <row r="178" spans="2:14" ht="12.75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</row>
    <row r="179" spans="2:14" ht="12.75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</row>
    <row r="180" spans="2:14" ht="12.75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</row>
    <row r="181" spans="2:14" ht="12.75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</row>
    <row r="182" spans="2:14" ht="12.75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</row>
    <row r="183" spans="2:14" ht="12.75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</row>
    <row r="184" spans="2:14" ht="12.75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</row>
    <row r="185" spans="2:14" ht="12.75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</row>
    <row r="186" spans="2:14" ht="12.75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</row>
    <row r="187" spans="2:14" ht="12.75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</row>
    <row r="188" spans="2:14" ht="12.75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</row>
    <row r="189" spans="2:14" ht="12.75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</row>
    <row r="190" spans="2:14" ht="12.75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</row>
    <row r="191" spans="2:14" ht="12.75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</row>
    <row r="192" spans="2:14" ht="12.75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</row>
    <row r="193" spans="2:14" ht="12.75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</row>
    <row r="194" spans="2:14" ht="12.75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</row>
    <row r="195" spans="2:14" ht="12.75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</row>
    <row r="196" spans="2:14" ht="12.75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</row>
    <row r="197" spans="2:14" ht="12.75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</row>
    <row r="198" spans="2:14" ht="12.75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</row>
    <row r="199" spans="2:14" ht="12.75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</row>
    <row r="200" spans="2:14" ht="12.75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</row>
    <row r="201" spans="2:14" ht="12.75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</row>
    <row r="202" spans="2:14" ht="12.75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</row>
    <row r="203" spans="2:14" ht="12.75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</row>
    <row r="204" spans="2:14" ht="12.75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</row>
    <row r="205" spans="2:14" ht="12.75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</row>
    <row r="206" spans="2:14" ht="12.75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</row>
    <row r="207" spans="2:14" ht="12.75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</row>
    <row r="208" spans="2:14" ht="12.75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</row>
    <row r="209" spans="2:14" ht="12.75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</row>
    <row r="210" spans="2:14" ht="12.75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</row>
    <row r="211" spans="2:14" ht="12.75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</row>
    <row r="212" spans="2:14" ht="12.75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</row>
    <row r="213" spans="2:14" ht="12.75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</row>
    <row r="214" spans="2:14" ht="12.75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</row>
    <row r="215" spans="2:14" ht="12.75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</row>
    <row r="216" spans="2:14" ht="12.75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</row>
    <row r="217" spans="2:14" ht="12.75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</row>
    <row r="218" spans="2:14" ht="12.75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</row>
    <row r="219" spans="2:14" ht="12.75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</row>
    <row r="220" spans="2:14" ht="12.75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</row>
    <row r="221" spans="2:14" ht="12.75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</row>
    <row r="222" spans="2:14" ht="12.75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</row>
    <row r="223" spans="2:14" ht="12.75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</row>
    <row r="224" spans="2:14" ht="12.75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</row>
    <row r="225" spans="2:14" ht="12.75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</row>
    <row r="226" spans="2:14" ht="12.75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</row>
    <row r="227" spans="2:14" ht="12.75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</row>
    <row r="228" spans="2:14" ht="12.75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</row>
    <row r="229" spans="2:14" ht="12.75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</row>
    <row r="230" spans="2:14" ht="12.75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</row>
    <row r="231" spans="2:14" ht="12.75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</row>
    <row r="232" spans="2:14" ht="12.75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</row>
  </sheetData>
  <mergeCells count="10">
    <mergeCell ref="A7:E7"/>
    <mergeCell ref="A36:E36"/>
    <mergeCell ref="B45:E45"/>
    <mergeCell ref="D1:E1"/>
    <mergeCell ref="A2:E2"/>
    <mergeCell ref="A3:D3"/>
    <mergeCell ref="B4:C4"/>
    <mergeCell ref="A5:A6"/>
    <mergeCell ref="B5:D5"/>
    <mergeCell ref="E5:E6"/>
  </mergeCells>
  <printOptions/>
  <pageMargins left="1.1811023622047245" right="0.1968503937007874" top="0.3937007874015748" bottom="0.1968503937007874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showZeros="0" tabSelected="1" view="pageBreakPreview" zoomScale="85" zoomScaleNormal="75" zoomScaleSheetLayoutView="85" workbookViewId="0" topLeftCell="A1">
      <pane ySplit="6" topLeftCell="BM86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60.25390625" style="1" customWidth="1"/>
    <col min="2" max="2" width="16.125" style="6" customWidth="1"/>
    <col min="3" max="3" width="13.625" style="6" customWidth="1"/>
    <col min="4" max="4" width="14.375" style="6" customWidth="1"/>
    <col min="5" max="5" width="12.00390625" style="6" customWidth="1"/>
    <col min="6" max="6" width="15.875" style="6" customWidth="1"/>
    <col min="7" max="53" width="9.125" style="6" customWidth="1"/>
    <col min="54" max="16384" width="9.125" style="8" customWidth="1"/>
  </cols>
  <sheetData>
    <row r="1" spans="1:5" ht="3.75" customHeight="1">
      <c r="A1" s="240"/>
      <c r="B1" s="240"/>
      <c r="C1" s="240"/>
      <c r="D1" s="39"/>
      <c r="E1" s="39"/>
    </row>
    <row r="2" spans="1:5" ht="16.5" customHeight="1">
      <c r="A2" s="241" t="s">
        <v>77</v>
      </c>
      <c r="B2" s="241"/>
      <c r="C2" s="241"/>
      <c r="D2" s="241"/>
      <c r="E2" s="241"/>
    </row>
    <row r="3" spans="2:5" ht="14.25" customHeight="1" thickBot="1">
      <c r="B3" s="2"/>
      <c r="C3" s="2"/>
      <c r="D3" s="245" t="s">
        <v>309</v>
      </c>
      <c r="E3" s="246"/>
    </row>
    <row r="4" spans="1:53" s="44" customFormat="1" ht="16.5" customHeight="1">
      <c r="A4" s="242"/>
      <c r="B4" s="252" t="s">
        <v>50</v>
      </c>
      <c r="C4" s="252"/>
      <c r="D4" s="252"/>
      <c r="E4" s="249" t="s">
        <v>86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44" customFormat="1" ht="15" customHeight="1">
      <c r="A5" s="243"/>
      <c r="B5" s="247" t="s">
        <v>78</v>
      </c>
      <c r="C5" s="247" t="s">
        <v>82</v>
      </c>
      <c r="D5" s="247" t="s">
        <v>81</v>
      </c>
      <c r="E5" s="25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44" customFormat="1" ht="23.25" customHeight="1" thickBot="1">
      <c r="A6" s="244"/>
      <c r="B6" s="248"/>
      <c r="C6" s="248"/>
      <c r="D6" s="248"/>
      <c r="E6" s="2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" s="2" customFormat="1" ht="12.75" customHeight="1" thickBot="1">
      <c r="A7" s="45" t="s">
        <v>0</v>
      </c>
      <c r="B7" s="42">
        <v>2</v>
      </c>
      <c r="C7" s="42">
        <v>3</v>
      </c>
      <c r="D7" s="42">
        <v>4</v>
      </c>
      <c r="E7" s="43">
        <v>5</v>
      </c>
    </row>
    <row r="8" spans="1:5" s="2" customFormat="1" ht="15.75" customHeight="1">
      <c r="A8" s="46" t="s">
        <v>1</v>
      </c>
      <c r="B8" s="33"/>
      <c r="C8" s="33"/>
      <c r="D8" s="33"/>
      <c r="E8" s="34"/>
    </row>
    <row r="9" spans="1:53" s="5" customFormat="1" ht="18" customHeight="1">
      <c r="A9" s="3" t="s">
        <v>2</v>
      </c>
      <c r="B9" s="15">
        <v>28439.979</v>
      </c>
      <c r="C9" s="15">
        <v>28023.64</v>
      </c>
      <c r="D9" s="15">
        <v>98.53607838458672</v>
      </c>
      <c r="E9" s="16">
        <v>133.33415803897685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5" customFormat="1" ht="18" customHeight="1">
      <c r="A10" s="3" t="s">
        <v>3</v>
      </c>
      <c r="B10" s="15">
        <v>362949.854</v>
      </c>
      <c r="C10" s="15">
        <v>359382.973</v>
      </c>
      <c r="D10" s="15">
        <v>99.01725239432112</v>
      </c>
      <c r="E10" s="16">
        <v>127.55819648158375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5" customFormat="1" ht="18" customHeight="1">
      <c r="A11" s="36" t="s">
        <v>61</v>
      </c>
      <c r="B11" s="17">
        <v>190226.1</v>
      </c>
      <c r="C11" s="17">
        <v>189245.8</v>
      </c>
      <c r="D11" s="17">
        <v>99.48466587918271</v>
      </c>
      <c r="E11" s="16">
        <v>105.46966978873107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5" customFormat="1" ht="18" customHeight="1">
      <c r="A12" s="3" t="s">
        <v>4</v>
      </c>
      <c r="B12" s="15">
        <v>198906.691</v>
      </c>
      <c r="C12" s="15">
        <v>197713.5</v>
      </c>
      <c r="D12" s="15">
        <v>99.400125257727</v>
      </c>
      <c r="E12" s="16">
        <v>130.70532424209972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5" customFormat="1" ht="18" customHeight="1">
      <c r="A13" s="36" t="s">
        <v>55</v>
      </c>
      <c r="B13" s="17">
        <v>176911.1</v>
      </c>
      <c r="C13" s="17">
        <v>176792.2</v>
      </c>
      <c r="D13" s="17">
        <v>99.93279110242376</v>
      </c>
      <c r="E13" s="18">
        <v>116.87457773229517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5" customFormat="1" ht="18" customHeight="1">
      <c r="A14" s="3" t="s">
        <v>5</v>
      </c>
      <c r="B14" s="15">
        <v>17681.972</v>
      </c>
      <c r="C14" s="15">
        <v>17373.025999999998</v>
      </c>
      <c r="D14" s="15">
        <v>98.25276275745712</v>
      </c>
      <c r="E14" s="16">
        <v>205.37919375812743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" ht="18" customHeight="1">
      <c r="A15" s="12" t="s">
        <v>6</v>
      </c>
      <c r="B15" s="19">
        <v>3061.1</v>
      </c>
      <c r="C15" s="19">
        <v>3048</v>
      </c>
      <c r="D15" s="19">
        <v>99.57204926333671</v>
      </c>
      <c r="E15" s="20">
        <v>121.75441399696412</v>
      </c>
    </row>
    <row r="16" spans="1:5" ht="18" customHeight="1">
      <c r="A16" s="12" t="s">
        <v>65</v>
      </c>
      <c r="B16" s="19">
        <v>2488.4</v>
      </c>
      <c r="C16" s="19">
        <v>2439.9</v>
      </c>
      <c r="D16" s="19">
        <v>98.05095643787173</v>
      </c>
      <c r="E16" s="20">
        <v>109.91035632235686</v>
      </c>
    </row>
    <row r="17" spans="1:5" ht="18" customHeight="1">
      <c r="A17" s="9" t="s">
        <v>54</v>
      </c>
      <c r="B17" s="21">
        <v>740.319</v>
      </c>
      <c r="C17" s="21">
        <v>739.847</v>
      </c>
      <c r="D17" s="21">
        <v>99.9362437003508</v>
      </c>
      <c r="E17" s="22">
        <v>159.24386569091692</v>
      </c>
    </row>
    <row r="18" spans="1:5" ht="18" customHeight="1">
      <c r="A18" s="12" t="s">
        <v>7</v>
      </c>
      <c r="B18" s="19">
        <v>10200.632</v>
      </c>
      <c r="C18" s="19">
        <v>10043.435</v>
      </c>
      <c r="D18" s="19">
        <v>98.45894842594066</v>
      </c>
      <c r="E18" s="20">
        <v>396.2688893272835</v>
      </c>
    </row>
    <row r="19" spans="1:5" ht="18" customHeight="1">
      <c r="A19" s="13" t="s">
        <v>8</v>
      </c>
      <c r="B19" s="19">
        <v>300</v>
      </c>
      <c r="C19" s="19">
        <v>284.631</v>
      </c>
      <c r="D19" s="19">
        <v>94.877</v>
      </c>
      <c r="E19" s="20">
        <v>204.91792656587472</v>
      </c>
    </row>
    <row r="20" spans="1:5" ht="18" customHeight="1">
      <c r="A20" s="12" t="s">
        <v>9</v>
      </c>
      <c r="B20" s="19">
        <v>287</v>
      </c>
      <c r="C20" s="19">
        <v>287</v>
      </c>
      <c r="D20" s="19">
        <v>100</v>
      </c>
      <c r="E20" s="20">
        <v>104.55373406193078</v>
      </c>
    </row>
    <row r="21" spans="1:5" ht="18" customHeight="1">
      <c r="A21" s="12" t="s">
        <v>56</v>
      </c>
      <c r="B21" s="19">
        <v>331.5</v>
      </c>
      <c r="C21" s="19">
        <v>293.063</v>
      </c>
      <c r="D21" s="19">
        <v>88.40512820512821</v>
      </c>
      <c r="E21" s="20">
        <v>263.78307830783075</v>
      </c>
    </row>
    <row r="22" spans="1:5" ht="30" customHeight="1">
      <c r="A22" s="12" t="s">
        <v>305</v>
      </c>
      <c r="B22" s="19">
        <v>273.021</v>
      </c>
      <c r="C22" s="19">
        <v>237.15</v>
      </c>
      <c r="D22" s="19">
        <v>86.8614502181151</v>
      </c>
      <c r="E22" s="20">
        <v>111.75777568331765</v>
      </c>
    </row>
    <row r="23" spans="1:53" s="5" customFormat="1" ht="18" customHeight="1">
      <c r="A23" s="3" t="s">
        <v>10</v>
      </c>
      <c r="B23" s="15">
        <v>64452.447</v>
      </c>
      <c r="C23" s="15">
        <v>64345.7</v>
      </c>
      <c r="D23" s="15">
        <v>99.83437866990528</v>
      </c>
      <c r="E23" s="16">
        <v>263.30397989999096</v>
      </c>
      <c r="F23" s="4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" ht="18" customHeight="1">
      <c r="A24" s="12" t="s">
        <v>11</v>
      </c>
      <c r="B24" s="19">
        <v>28200.484</v>
      </c>
      <c r="C24" s="19">
        <v>28096.668</v>
      </c>
      <c r="D24" s="19">
        <v>99.63186447438278</v>
      </c>
      <c r="E24" s="20">
        <v>153.48841325510506</v>
      </c>
    </row>
    <row r="25" spans="1:21" ht="18" customHeight="1">
      <c r="A25" s="12" t="s">
        <v>12</v>
      </c>
      <c r="B25" s="19">
        <v>18558.556</v>
      </c>
      <c r="C25" s="19">
        <v>18555.625</v>
      </c>
      <c r="D25" s="19">
        <v>99.98420674539548</v>
      </c>
      <c r="E25" s="20">
        <v>302.5834094318701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30" customHeight="1">
      <c r="A26" s="12" t="s">
        <v>306</v>
      </c>
      <c r="B26" s="19">
        <v>17693.407</v>
      </c>
      <c r="C26" s="19">
        <v>17693.407</v>
      </c>
      <c r="D26" s="19">
        <v>100</v>
      </c>
      <c r="E26" s="2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53" s="5" customFormat="1" ht="18.75" customHeight="1">
      <c r="A27" s="3" t="s">
        <v>13</v>
      </c>
      <c r="B27" s="15">
        <v>28632.963</v>
      </c>
      <c r="C27" s="15">
        <v>28511.319</v>
      </c>
      <c r="D27" s="15">
        <v>99.57516097792603</v>
      </c>
      <c r="E27" s="16">
        <v>116.73150130810204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5" customFormat="1" ht="18.75" customHeight="1">
      <c r="A28" s="3" t="s">
        <v>14</v>
      </c>
      <c r="B28" s="15">
        <v>791.899</v>
      </c>
      <c r="C28" s="15">
        <v>789.799</v>
      </c>
      <c r="D28" s="15">
        <v>99.73481466702194</v>
      </c>
      <c r="E28" s="23">
        <v>130.78307666832256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5" customFormat="1" ht="18.75" customHeight="1">
      <c r="A29" s="3" t="s">
        <v>15</v>
      </c>
      <c r="B29" s="15">
        <v>7678.322</v>
      </c>
      <c r="C29" s="15">
        <v>7670.506</v>
      </c>
      <c r="D29" s="15">
        <v>99.89820692594034</v>
      </c>
      <c r="E29" s="16">
        <v>128.0787122843928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s="5" customFormat="1" ht="18.75" customHeight="1">
      <c r="A30" s="3" t="s">
        <v>32</v>
      </c>
      <c r="B30" s="15">
        <v>80.9</v>
      </c>
      <c r="C30" s="15">
        <v>60.904</v>
      </c>
      <c r="D30" s="15">
        <v>75.283065512979</v>
      </c>
      <c r="E30" s="16">
        <v>110.93624772313298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5" customFormat="1" ht="18.75" customHeight="1">
      <c r="A31" s="3" t="s">
        <v>31</v>
      </c>
      <c r="B31" s="15">
        <v>47315.145</v>
      </c>
      <c r="C31" s="15">
        <v>43975.605</v>
      </c>
      <c r="D31" s="15">
        <v>92.94192166165824</v>
      </c>
      <c r="E31" s="16">
        <v>243.3248030189013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" ht="30.75" customHeight="1">
      <c r="A32" s="12" t="s">
        <v>16</v>
      </c>
      <c r="B32" s="21">
        <v>17346.5</v>
      </c>
      <c r="C32" s="21">
        <v>14554.11</v>
      </c>
      <c r="D32" s="21">
        <v>83.90228576369874</v>
      </c>
      <c r="E32" s="22">
        <v>93.64976513737854</v>
      </c>
    </row>
    <row r="33" spans="1:53" s="11" customFormat="1" ht="18" customHeight="1">
      <c r="A33" s="36" t="s">
        <v>17</v>
      </c>
      <c r="B33" s="17">
        <v>16891.46</v>
      </c>
      <c r="C33" s="17">
        <v>14245.358</v>
      </c>
      <c r="D33" s="17">
        <v>84.33467562898649</v>
      </c>
      <c r="E33" s="18">
        <v>161.27063804736673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s="11" customFormat="1" ht="18" customHeight="1">
      <c r="A34" s="36" t="s">
        <v>18</v>
      </c>
      <c r="B34" s="17">
        <v>455.04</v>
      </c>
      <c r="C34" s="17">
        <v>308.752</v>
      </c>
      <c r="D34" s="17">
        <v>67.85161744022503</v>
      </c>
      <c r="E34" s="18">
        <v>189.76767055931163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s="11" customFormat="1" ht="18" customHeight="1">
      <c r="A35" s="9" t="s">
        <v>68</v>
      </c>
      <c r="B35" s="24">
        <v>301.651</v>
      </c>
      <c r="C35" s="17">
        <v>300.648</v>
      </c>
      <c r="D35" s="17">
        <v>99.66749654401941</v>
      </c>
      <c r="E35" s="18">
        <v>121.22903225806452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49" customFormat="1" ht="27.75" customHeight="1">
      <c r="A36" s="9" t="s">
        <v>69</v>
      </c>
      <c r="B36" s="21">
        <v>29666.994</v>
      </c>
      <c r="C36" s="21">
        <v>29120.847</v>
      </c>
      <c r="D36" s="21">
        <v>98.15907536840437</v>
      </c>
      <c r="E36" s="63" t="s">
        <v>101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</row>
    <row r="37" spans="1:5" ht="18.75" customHeight="1">
      <c r="A37" s="3" t="s">
        <v>19</v>
      </c>
      <c r="B37" s="25">
        <v>4.5</v>
      </c>
      <c r="C37" s="25">
        <v>4.5</v>
      </c>
      <c r="D37" s="25">
        <v>100</v>
      </c>
      <c r="E37" s="23">
        <v>2.0814061054579094</v>
      </c>
    </row>
    <row r="38" spans="1:53" s="5" customFormat="1" ht="18.75" customHeight="1">
      <c r="A38" s="3" t="s">
        <v>20</v>
      </c>
      <c r="B38" s="15">
        <v>171.896</v>
      </c>
      <c r="C38" s="15">
        <v>171.896</v>
      </c>
      <c r="D38" s="15">
        <v>100</v>
      </c>
      <c r="E38" s="23">
        <v>205.3715651135006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s="5" customFormat="1" ht="18.75" customHeight="1">
      <c r="A39" s="27" t="s">
        <v>57</v>
      </c>
      <c r="B39" s="25">
        <v>514.3</v>
      </c>
      <c r="C39" s="25">
        <v>514.294</v>
      </c>
      <c r="D39" s="25">
        <v>99.99883336573984</v>
      </c>
      <c r="E39" s="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s="5" customFormat="1" ht="24.75" customHeight="1">
      <c r="A40" s="27" t="s">
        <v>308</v>
      </c>
      <c r="B40" s="25">
        <v>305</v>
      </c>
      <c r="C40" s="25">
        <v>196</v>
      </c>
      <c r="D40" s="25">
        <v>64.26229508196721</v>
      </c>
      <c r="E40" s="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5" customFormat="1" ht="27.75" customHeight="1">
      <c r="A41" s="27" t="s">
        <v>96</v>
      </c>
      <c r="B41" s="25">
        <v>4000</v>
      </c>
      <c r="C41" s="25">
        <v>4000</v>
      </c>
      <c r="D41" s="25">
        <v>100</v>
      </c>
      <c r="E41" s="2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s="5" customFormat="1" ht="18" customHeight="1">
      <c r="A42" s="3" t="s">
        <v>21</v>
      </c>
      <c r="B42" s="25">
        <v>5303.713</v>
      </c>
      <c r="C42" s="25">
        <v>1665.85</v>
      </c>
      <c r="D42" s="25">
        <v>31.409127907185024</v>
      </c>
      <c r="E42" s="23">
        <v>118.10350939383196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s="5" customFormat="1" ht="18" customHeight="1">
      <c r="A43" s="12" t="s">
        <v>22</v>
      </c>
      <c r="B43" s="19">
        <v>3566.955</v>
      </c>
      <c r="C43" s="19">
        <v>0</v>
      </c>
      <c r="D43" s="19">
        <v>0</v>
      </c>
      <c r="E43" s="2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s="5" customFormat="1" ht="18" customHeight="1">
      <c r="A44" s="12" t="s">
        <v>83</v>
      </c>
      <c r="B44" s="19">
        <v>1736.758</v>
      </c>
      <c r="C44" s="19">
        <v>1665.85</v>
      </c>
      <c r="D44" s="19">
        <v>95.91722047631276</v>
      </c>
      <c r="E44" s="20">
        <v>118.10350939383196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s="38" customFormat="1" ht="18" customHeight="1">
      <c r="A45" s="36" t="s">
        <v>84</v>
      </c>
      <c r="B45" s="40">
        <v>513.2</v>
      </c>
      <c r="C45" s="40" t="s">
        <v>87</v>
      </c>
      <c r="D45" s="40" t="s">
        <v>92</v>
      </c>
      <c r="E45" s="41" t="s">
        <v>88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s="38" customFormat="1" ht="18" customHeight="1">
      <c r="A46" s="36" t="s">
        <v>85</v>
      </c>
      <c r="B46" s="40" t="s">
        <v>89</v>
      </c>
      <c r="C46" s="40" t="s">
        <v>90</v>
      </c>
      <c r="D46" s="40" t="s">
        <v>93</v>
      </c>
      <c r="E46" s="41" t="s">
        <v>91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s="38" customFormat="1" ht="18" customHeight="1">
      <c r="A47" s="36" t="s">
        <v>104</v>
      </c>
      <c r="B47" s="40" t="s">
        <v>105</v>
      </c>
      <c r="C47" s="40" t="s">
        <v>106</v>
      </c>
      <c r="D47" s="40" t="s">
        <v>107</v>
      </c>
      <c r="E47" s="41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s="5" customFormat="1" ht="22.5" customHeight="1">
      <c r="A48" s="60" t="s">
        <v>23</v>
      </c>
      <c r="B48" s="25">
        <v>767229.581</v>
      </c>
      <c r="C48" s="25">
        <v>754399.5119999999</v>
      </c>
      <c r="D48" s="25">
        <v>98.32774057234896</v>
      </c>
      <c r="E48" s="23">
        <v>140.28110387762956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s="5" customFormat="1" ht="30" customHeight="1">
      <c r="A49" s="60" t="s">
        <v>94</v>
      </c>
      <c r="B49" s="15">
        <v>28745.9</v>
      </c>
      <c r="C49" s="15">
        <v>28695.661999999997</v>
      </c>
      <c r="D49" s="15">
        <v>99.82523420731303</v>
      </c>
      <c r="E49" s="16">
        <v>142.44275119878483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21" ht="16.5" customHeight="1">
      <c r="A50" s="14" t="s">
        <v>51</v>
      </c>
      <c r="B50" s="21">
        <v>14201.7</v>
      </c>
      <c r="C50" s="21">
        <v>14171.4</v>
      </c>
      <c r="D50" s="21">
        <v>99.78664526077864</v>
      </c>
      <c r="E50" s="20">
        <v>130.09042089319317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6.5" customHeight="1">
      <c r="A51" s="14" t="s">
        <v>52</v>
      </c>
      <c r="B51" s="19">
        <v>10079.3</v>
      </c>
      <c r="C51" s="19">
        <v>10079.3</v>
      </c>
      <c r="D51" s="19">
        <v>100</v>
      </c>
      <c r="E51" s="20">
        <v>129.3660878158972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6.5" customHeight="1">
      <c r="A52" s="14" t="s">
        <v>307</v>
      </c>
      <c r="B52" s="19">
        <v>4464.9</v>
      </c>
      <c r="C52" s="19">
        <v>4444.9619999999995</v>
      </c>
      <c r="D52" s="19">
        <v>99.55345024524625</v>
      </c>
      <c r="E52" s="20">
        <v>304.3243872381213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53" s="5" customFormat="1" ht="37.5" customHeight="1">
      <c r="A53" s="61" t="s">
        <v>95</v>
      </c>
      <c r="B53" s="15">
        <v>795975.481</v>
      </c>
      <c r="C53" s="15">
        <v>783095.1739999999</v>
      </c>
      <c r="D53" s="15">
        <v>98.3818211355181</v>
      </c>
      <c r="E53" s="16">
        <v>140.35915639881097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21" ht="33" customHeight="1">
      <c r="A54" s="61" t="s">
        <v>33</v>
      </c>
      <c r="B54" s="15">
        <v>371393.835</v>
      </c>
      <c r="C54" s="15">
        <v>370974.587</v>
      </c>
      <c r="D54" s="15">
        <v>99.88711498132433</v>
      </c>
      <c r="E54" s="16">
        <v>147.9860696076824</v>
      </c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33" customHeight="1">
      <c r="A55" s="50" t="s">
        <v>102</v>
      </c>
      <c r="B55" s="19">
        <v>219108.445</v>
      </c>
      <c r="C55" s="19">
        <v>219108.445</v>
      </c>
      <c r="D55" s="19">
        <v>100</v>
      </c>
      <c r="E55" s="20">
        <v>106.46622293682874</v>
      </c>
      <c r="F55" s="2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6" ht="29.25" customHeight="1">
      <c r="A56" s="50" t="s">
        <v>74</v>
      </c>
      <c r="B56" s="19">
        <v>142971.296</v>
      </c>
      <c r="C56" s="19">
        <v>142971.296</v>
      </c>
      <c r="D56" s="19">
        <v>100</v>
      </c>
      <c r="E56" s="20">
        <v>354.8088635647333</v>
      </c>
      <c r="F56" s="28"/>
    </row>
    <row r="57" spans="1:6" ht="27.75" customHeight="1">
      <c r="A57" s="50" t="s">
        <v>34</v>
      </c>
      <c r="B57" s="19">
        <v>1589</v>
      </c>
      <c r="C57" s="19">
        <v>1483.572</v>
      </c>
      <c r="D57" s="19">
        <v>93.3651353052234</v>
      </c>
      <c r="E57" s="20">
        <v>90.69397236826018</v>
      </c>
      <c r="F57" s="28"/>
    </row>
    <row r="58" spans="1:6" ht="27.75" customHeight="1">
      <c r="A58" s="50" t="s">
        <v>35</v>
      </c>
      <c r="B58" s="19">
        <v>449.214</v>
      </c>
      <c r="C58" s="19">
        <v>449.214</v>
      </c>
      <c r="D58" s="19">
        <v>100</v>
      </c>
      <c r="E58" s="20">
        <v>239.5808</v>
      </c>
      <c r="F58" s="28"/>
    </row>
    <row r="59" spans="1:6" ht="28.5" customHeight="1">
      <c r="A59" s="12" t="s">
        <v>75</v>
      </c>
      <c r="B59" s="19">
        <v>3131.1</v>
      </c>
      <c r="C59" s="19">
        <v>3096.06</v>
      </c>
      <c r="D59" s="19">
        <v>98.88090447446585</v>
      </c>
      <c r="E59" s="20">
        <v>112.070513284587</v>
      </c>
      <c r="F59" s="28"/>
    </row>
    <row r="60" spans="1:6" ht="28.5" customHeight="1">
      <c r="A60" s="12" t="s">
        <v>71</v>
      </c>
      <c r="B60" s="19">
        <v>4144.78</v>
      </c>
      <c r="C60" s="19">
        <v>3866</v>
      </c>
      <c r="D60" s="19">
        <v>93.27394940141576</v>
      </c>
      <c r="E60" s="20"/>
      <c r="F60" s="28"/>
    </row>
    <row r="61" spans="1:53" s="5" customFormat="1" ht="15.75" customHeight="1" thickBot="1">
      <c r="A61" s="31" t="s">
        <v>53</v>
      </c>
      <c r="B61" s="35">
        <v>9229.6</v>
      </c>
      <c r="C61" s="35">
        <v>9229.6</v>
      </c>
      <c r="D61" s="35">
        <v>100</v>
      </c>
      <c r="E61" s="29"/>
      <c r="F61" s="2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6" ht="31.5" customHeight="1" thickBot="1">
      <c r="A62" s="73" t="s">
        <v>24</v>
      </c>
      <c r="B62" s="51">
        <v>1176598.9160000002</v>
      </c>
      <c r="C62" s="51">
        <v>1163299.361</v>
      </c>
      <c r="D62" s="51">
        <v>98.86966112078245</v>
      </c>
      <c r="E62" s="52">
        <v>143.8650614731924</v>
      </c>
      <c r="F62" s="28"/>
    </row>
    <row r="63" spans="1:6" ht="17.25" customHeight="1">
      <c r="A63" s="53" t="s">
        <v>25</v>
      </c>
      <c r="B63" s="32"/>
      <c r="C63" s="32"/>
      <c r="D63" s="32"/>
      <c r="E63" s="30"/>
      <c r="F63" s="28"/>
    </row>
    <row r="64" spans="1:5" ht="16.5" customHeight="1">
      <c r="A64" s="54" t="s">
        <v>66</v>
      </c>
      <c r="B64" s="15">
        <v>149414.93651</v>
      </c>
      <c r="C64" s="15">
        <v>137960.39341</v>
      </c>
      <c r="D64" s="15">
        <v>92.33373625987294</v>
      </c>
      <c r="E64" s="16">
        <v>328.95646372809904</v>
      </c>
    </row>
    <row r="65" spans="1:5" ht="16.5" customHeight="1">
      <c r="A65" s="12" t="s">
        <v>36</v>
      </c>
      <c r="B65" s="19">
        <v>21548.99689</v>
      </c>
      <c r="C65" s="19">
        <v>20044.0445</v>
      </c>
      <c r="D65" s="19">
        <v>93.01613714233545</v>
      </c>
      <c r="E65" s="20"/>
    </row>
    <row r="66" spans="1:5" ht="16.5" customHeight="1">
      <c r="A66" s="12" t="s">
        <v>37</v>
      </c>
      <c r="B66" s="19">
        <v>19781.917999999998</v>
      </c>
      <c r="C66" s="19">
        <v>18611.24006</v>
      </c>
      <c r="D66" s="19">
        <v>94.08208071633905</v>
      </c>
      <c r="E66" s="20"/>
    </row>
    <row r="67" spans="1:5" ht="16.5" customHeight="1">
      <c r="A67" s="12" t="s">
        <v>38</v>
      </c>
      <c r="B67" s="19">
        <v>606.09781</v>
      </c>
      <c r="C67" s="19">
        <v>583.6683499999999</v>
      </c>
      <c r="D67" s="19">
        <v>96.29936626895253</v>
      </c>
      <c r="E67" s="20"/>
    </row>
    <row r="68" spans="1:5" ht="16.5" customHeight="1">
      <c r="A68" s="12" t="s">
        <v>70</v>
      </c>
      <c r="B68" s="19">
        <v>90</v>
      </c>
      <c r="C68" s="19">
        <v>90</v>
      </c>
      <c r="D68" s="19">
        <v>100</v>
      </c>
      <c r="E68" s="20"/>
    </row>
    <row r="69" spans="1:5" ht="16.5" customHeight="1">
      <c r="A69" s="12" t="s">
        <v>39</v>
      </c>
      <c r="B69" s="19">
        <v>1712.39698</v>
      </c>
      <c r="C69" s="19">
        <v>1575.408</v>
      </c>
      <c r="D69" s="19">
        <v>92.00016225209647</v>
      </c>
      <c r="E69" s="20"/>
    </row>
    <row r="70" spans="1:5" ht="16.5" customHeight="1">
      <c r="A70" s="12" t="s">
        <v>40</v>
      </c>
      <c r="B70" s="19">
        <v>1241</v>
      </c>
      <c r="C70" s="19">
        <v>1104.32945</v>
      </c>
      <c r="D70" s="19">
        <v>88.98706285253827</v>
      </c>
      <c r="E70" s="20"/>
    </row>
    <row r="71" spans="1:6" ht="16.5" customHeight="1">
      <c r="A71" s="12" t="s">
        <v>41</v>
      </c>
      <c r="B71" s="19">
        <v>49297.478010000006</v>
      </c>
      <c r="C71" s="19">
        <v>47778.826830000005</v>
      </c>
      <c r="D71" s="19">
        <v>96.91941405259729</v>
      </c>
      <c r="E71" s="20"/>
      <c r="F71" s="7"/>
    </row>
    <row r="72" spans="1:21" ht="16.5" customHeight="1">
      <c r="A72" s="9" t="s">
        <v>42</v>
      </c>
      <c r="B72" s="19">
        <v>4704.046240000001</v>
      </c>
      <c r="C72" s="19">
        <v>4050.171159999999</v>
      </c>
      <c r="D72" s="19">
        <v>86.09973102645348</v>
      </c>
      <c r="E72" s="20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5" ht="16.5" customHeight="1">
      <c r="A73" s="12" t="s">
        <v>79</v>
      </c>
      <c r="B73" s="19">
        <v>148.866</v>
      </c>
      <c r="C73" s="19">
        <v>148.8656</v>
      </c>
      <c r="D73" s="19">
        <v>99.99973130197627</v>
      </c>
      <c r="E73" s="20"/>
    </row>
    <row r="74" spans="1:5" ht="16.5" customHeight="1">
      <c r="A74" s="12" t="s">
        <v>43</v>
      </c>
      <c r="B74" s="19">
        <v>1059.5896</v>
      </c>
      <c r="C74" s="19">
        <v>965.5596</v>
      </c>
      <c r="D74" s="19">
        <v>91.12580946434356</v>
      </c>
      <c r="E74" s="20"/>
    </row>
    <row r="75" spans="1:5" ht="16.5" customHeight="1">
      <c r="A75" s="12" t="s">
        <v>64</v>
      </c>
      <c r="B75" s="19">
        <v>4.2</v>
      </c>
      <c r="C75" s="19">
        <v>4.2</v>
      </c>
      <c r="D75" s="19">
        <v>100</v>
      </c>
      <c r="E75" s="20"/>
    </row>
    <row r="76" spans="1:5" ht="16.5" customHeight="1">
      <c r="A76" s="12" t="s">
        <v>44</v>
      </c>
      <c r="B76" s="19">
        <v>41266.9</v>
      </c>
      <c r="C76" s="19">
        <v>35734.5701</v>
      </c>
      <c r="D76" s="19">
        <v>86.59378363773388</v>
      </c>
      <c r="E76" s="20"/>
    </row>
    <row r="77" spans="1:5" ht="16.5" customHeight="1">
      <c r="A77" s="12" t="s">
        <v>58</v>
      </c>
      <c r="B77" s="19">
        <v>3410.486</v>
      </c>
      <c r="C77" s="19">
        <v>3410.465</v>
      </c>
      <c r="D77" s="19">
        <v>99.99938425198052</v>
      </c>
      <c r="E77" s="20"/>
    </row>
    <row r="78" spans="1:5" ht="16.5" customHeight="1">
      <c r="A78" s="12" t="s">
        <v>59</v>
      </c>
      <c r="B78" s="19">
        <v>200</v>
      </c>
      <c r="C78" s="19">
        <v>90.264</v>
      </c>
      <c r="D78" s="19">
        <v>45.132</v>
      </c>
      <c r="E78" s="20"/>
    </row>
    <row r="79" spans="1:21" ht="16.5" customHeight="1">
      <c r="A79" s="12" t="s">
        <v>67</v>
      </c>
      <c r="B79" s="19">
        <v>150.5</v>
      </c>
      <c r="C79" s="19">
        <v>150.484</v>
      </c>
      <c r="D79" s="19">
        <v>99.98936877076413</v>
      </c>
      <c r="E79" s="2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5" ht="16.5" customHeight="1">
      <c r="A80" s="12" t="s">
        <v>72</v>
      </c>
      <c r="B80" s="19">
        <v>298</v>
      </c>
      <c r="C80" s="19">
        <v>298</v>
      </c>
      <c r="D80" s="19">
        <v>100</v>
      </c>
      <c r="E80" s="16"/>
    </row>
    <row r="81" spans="1:5" ht="15.75" customHeight="1">
      <c r="A81" s="12" t="s">
        <v>60</v>
      </c>
      <c r="B81" s="19">
        <v>3894.47098</v>
      </c>
      <c r="C81" s="19">
        <v>3320.29676</v>
      </c>
      <c r="D81" s="19">
        <v>85.25668253920331</v>
      </c>
      <c r="E81" s="20"/>
    </row>
    <row r="82" spans="1:5" ht="16.5" customHeight="1">
      <c r="A82" s="3" t="s">
        <v>97</v>
      </c>
      <c r="B82" s="15">
        <v>420.15</v>
      </c>
      <c r="C82" s="15">
        <v>323.481</v>
      </c>
      <c r="D82" s="15">
        <v>76.99178864691181</v>
      </c>
      <c r="E82" s="16">
        <v>20.075777322658723</v>
      </c>
    </row>
    <row r="83" spans="1:5" ht="29.25" customHeight="1">
      <c r="A83" s="27" t="s">
        <v>103</v>
      </c>
      <c r="B83" s="25">
        <v>25412</v>
      </c>
      <c r="C83" s="25">
        <v>22488.9</v>
      </c>
      <c r="D83" s="25">
        <v>88.5</v>
      </c>
      <c r="E83" s="23">
        <v>194.3</v>
      </c>
    </row>
    <row r="84" spans="1:5" ht="16.5" customHeight="1">
      <c r="A84" s="27" t="s">
        <v>98</v>
      </c>
      <c r="B84" s="25">
        <f>B85+B86</f>
        <v>833.5</v>
      </c>
      <c r="C84" s="25">
        <f>C85+C86</f>
        <v>421.5</v>
      </c>
      <c r="D84" s="25">
        <f>C84/B84*100</f>
        <v>50.569886022795444</v>
      </c>
      <c r="E84" s="23"/>
    </row>
    <row r="85" spans="1:5" ht="16.5" customHeight="1">
      <c r="A85" s="9" t="s">
        <v>73</v>
      </c>
      <c r="B85" s="19">
        <v>421.5</v>
      </c>
      <c r="C85" s="19">
        <v>421.5</v>
      </c>
      <c r="D85" s="19">
        <v>100</v>
      </c>
      <c r="E85" s="20"/>
    </row>
    <row r="86" spans="1:5" ht="15.75" customHeight="1">
      <c r="A86" s="9" t="s">
        <v>76</v>
      </c>
      <c r="B86" s="19">
        <v>412</v>
      </c>
      <c r="C86" s="19"/>
      <c r="D86" s="19"/>
      <c r="E86" s="20"/>
    </row>
    <row r="87" spans="1:5" ht="28.5" customHeight="1">
      <c r="A87" s="27" t="s">
        <v>100</v>
      </c>
      <c r="B87" s="19">
        <v>700</v>
      </c>
      <c r="C87" s="19">
        <v>696.81201</v>
      </c>
      <c r="D87" s="19">
        <v>99.54457285714285</v>
      </c>
      <c r="E87" s="20">
        <v>530.2983333333333</v>
      </c>
    </row>
    <row r="88" spans="1:5" ht="15.75" customHeight="1">
      <c r="A88" s="3" t="s">
        <v>45</v>
      </c>
      <c r="B88" s="15">
        <v>2588.8</v>
      </c>
      <c r="C88" s="15">
        <v>2572.6830099999997</v>
      </c>
      <c r="D88" s="15">
        <v>99.3774339462299</v>
      </c>
      <c r="E88" s="16">
        <v>322.14913724017026</v>
      </c>
    </row>
    <row r="89" spans="1:5" ht="15" customHeight="1">
      <c r="A89" s="26" t="s">
        <v>99</v>
      </c>
      <c r="B89" s="19">
        <v>2493.8</v>
      </c>
      <c r="C89" s="19">
        <v>2477.68401</v>
      </c>
      <c r="D89" s="19">
        <v>99.35375771914346</v>
      </c>
      <c r="E89" s="16"/>
    </row>
    <row r="90" spans="1:5" ht="15.75" customHeight="1">
      <c r="A90" s="9" t="s">
        <v>63</v>
      </c>
      <c r="B90" s="19">
        <v>95</v>
      </c>
      <c r="C90" s="19">
        <v>94.999</v>
      </c>
      <c r="D90" s="19">
        <v>99.99894736842104</v>
      </c>
      <c r="E90" s="16"/>
    </row>
    <row r="91" spans="1:5" ht="30" customHeight="1">
      <c r="A91" s="3" t="s">
        <v>80</v>
      </c>
      <c r="B91" s="25">
        <v>642.2</v>
      </c>
      <c r="C91" s="25">
        <v>571.718</v>
      </c>
      <c r="D91" s="25">
        <v>181.5516247538678</v>
      </c>
      <c r="E91" s="16"/>
    </row>
    <row r="92" spans="1:53" s="5" customFormat="1" ht="18" customHeight="1">
      <c r="A92" s="3" t="s">
        <v>46</v>
      </c>
      <c r="B92" s="25">
        <v>40737.4</v>
      </c>
      <c r="C92" s="25">
        <v>37879.78599999999</v>
      </c>
      <c r="D92" s="25">
        <v>92.98528133852426</v>
      </c>
      <c r="E92" s="16">
        <v>105.41518176429499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" ht="15" customHeight="1">
      <c r="A93" s="12" t="s">
        <v>47</v>
      </c>
      <c r="B93" s="19">
        <v>1575.8</v>
      </c>
      <c r="C93" s="19">
        <v>1495.986</v>
      </c>
      <c r="D93" s="19">
        <v>94.9350171341541</v>
      </c>
      <c r="E93" s="20">
        <v>146.5790711346267</v>
      </c>
    </row>
    <row r="94" spans="1:5" ht="15" customHeight="1">
      <c r="A94" s="12" t="s">
        <v>36</v>
      </c>
      <c r="B94" s="19">
        <v>28944</v>
      </c>
      <c r="C94" s="19">
        <v>26418</v>
      </c>
      <c r="D94" s="19">
        <v>91.27280265339967</v>
      </c>
      <c r="E94" s="20">
        <v>99.54969382948657</v>
      </c>
    </row>
    <row r="95" spans="1:5" ht="15" customHeight="1">
      <c r="A95" s="12" t="s">
        <v>37</v>
      </c>
      <c r="B95" s="19">
        <v>8295</v>
      </c>
      <c r="C95" s="19">
        <v>8116.9</v>
      </c>
      <c r="D95" s="19">
        <v>97.85292344786015</v>
      </c>
      <c r="E95" s="20">
        <v>126.1798905608755</v>
      </c>
    </row>
    <row r="96" spans="1:5" ht="15" customHeight="1">
      <c r="A96" s="12" t="s">
        <v>38</v>
      </c>
      <c r="B96" s="19">
        <v>118.3</v>
      </c>
      <c r="C96" s="19">
        <v>83.2</v>
      </c>
      <c r="D96" s="19">
        <v>70.32967032967034</v>
      </c>
      <c r="E96" s="20">
        <v>51.9350811485643</v>
      </c>
    </row>
    <row r="97" spans="1:5" ht="15" customHeight="1">
      <c r="A97" s="12" t="s">
        <v>39</v>
      </c>
      <c r="B97" s="19">
        <v>1251.1</v>
      </c>
      <c r="C97" s="19">
        <v>1248.5</v>
      </c>
      <c r="D97" s="19">
        <v>99.79218287906643</v>
      </c>
      <c r="E97" s="20">
        <v>95.00076091919037</v>
      </c>
    </row>
    <row r="98" spans="1:5" ht="15" customHeight="1">
      <c r="A98" s="12" t="s">
        <v>40</v>
      </c>
      <c r="B98" s="19">
        <v>28.3</v>
      </c>
      <c r="C98" s="19">
        <v>26.1</v>
      </c>
      <c r="D98" s="19">
        <v>92.226148409894</v>
      </c>
      <c r="E98" s="20">
        <v>225</v>
      </c>
    </row>
    <row r="99" spans="1:5" ht="15" customHeight="1">
      <c r="A99" s="12" t="s">
        <v>62</v>
      </c>
      <c r="B99" s="19">
        <v>524.9</v>
      </c>
      <c r="C99" s="19">
        <v>491.1</v>
      </c>
      <c r="D99" s="19">
        <v>93.56067822442368</v>
      </c>
      <c r="E99" s="20">
        <v>108.7948604342047</v>
      </c>
    </row>
    <row r="100" spans="1:5" ht="20.25" customHeight="1" thickBot="1">
      <c r="A100" s="74" t="s">
        <v>48</v>
      </c>
      <c r="B100" s="56">
        <v>220748.98651000002</v>
      </c>
      <c r="C100" s="56">
        <v>202915.23543</v>
      </c>
      <c r="D100" s="56">
        <v>91.92125347348214</v>
      </c>
      <c r="E100" s="57">
        <v>108.25049889650398</v>
      </c>
    </row>
    <row r="101" spans="1:5" ht="18.75" customHeight="1" thickBot="1">
      <c r="A101" s="62" t="s">
        <v>49</v>
      </c>
      <c r="B101" s="51">
        <v>1397347.9025100002</v>
      </c>
      <c r="C101" s="51">
        <v>1366214.59643</v>
      </c>
      <c r="D101" s="51">
        <v>97.77197174561347</v>
      </c>
      <c r="E101" s="52">
        <v>137.16267613047563</v>
      </c>
    </row>
    <row r="102" spans="1:53" s="5" customFormat="1" ht="18" customHeight="1">
      <c r="A102" s="64" t="s">
        <v>26</v>
      </c>
      <c r="B102" s="65">
        <v>573849.403</v>
      </c>
      <c r="C102" s="65">
        <v>570981.565</v>
      </c>
      <c r="D102" s="65">
        <v>99.5002455374167</v>
      </c>
      <c r="E102" s="66">
        <v>120.67698061941203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" ht="15" customHeight="1">
      <c r="A103" s="67" t="s">
        <v>27</v>
      </c>
      <c r="B103" s="68">
        <v>455806.79500000004</v>
      </c>
      <c r="C103" s="68">
        <v>455387.57899999997</v>
      </c>
      <c r="D103" s="68">
        <v>99.9080276984462</v>
      </c>
      <c r="E103" s="69">
        <v>111.1815939881198</v>
      </c>
    </row>
    <row r="104" spans="1:5" ht="15" customHeight="1">
      <c r="A104" s="67" t="s">
        <v>28</v>
      </c>
      <c r="B104" s="68">
        <v>5651.242</v>
      </c>
      <c r="C104" s="68">
        <v>5642.087</v>
      </c>
      <c r="D104" s="68">
        <v>99.83800021305052</v>
      </c>
      <c r="E104" s="69">
        <v>171.34617954324588</v>
      </c>
    </row>
    <row r="105" spans="1:5" ht="15" customHeight="1">
      <c r="A105" s="67" t="s">
        <v>29</v>
      </c>
      <c r="B105" s="68">
        <v>22735.38</v>
      </c>
      <c r="C105" s="68">
        <v>22258.093</v>
      </c>
      <c r="D105" s="68">
        <v>97.90068606726608</v>
      </c>
      <c r="E105" s="69">
        <v>154.04377404977438</v>
      </c>
    </row>
    <row r="106" spans="1:5" ht="16.5" customHeight="1" thickBot="1">
      <c r="A106" s="70" t="s">
        <v>30</v>
      </c>
      <c r="B106" s="71">
        <v>89655.986</v>
      </c>
      <c r="C106" s="71">
        <v>87693.806</v>
      </c>
      <c r="D106" s="71">
        <v>97.81143447577499</v>
      </c>
      <c r="E106" s="72">
        <v>191.39722421684198</v>
      </c>
    </row>
    <row r="107" ht="15.75">
      <c r="A107" s="58"/>
    </row>
    <row r="108" spans="1:3" ht="16.5">
      <c r="A108" s="59"/>
      <c r="B108" s="28"/>
      <c r="C108" s="28"/>
    </row>
    <row r="109" ht="15.75">
      <c r="A109" s="58"/>
    </row>
    <row r="110" ht="15.75">
      <c r="A110" s="58"/>
    </row>
    <row r="111" ht="15.75">
      <c r="A111" s="58"/>
    </row>
    <row r="112" ht="15.75">
      <c r="A112" s="58"/>
    </row>
    <row r="113" ht="15.75">
      <c r="A113" s="58"/>
    </row>
    <row r="114" ht="15.75">
      <c r="A114" s="58"/>
    </row>
    <row r="115" ht="15.75">
      <c r="A115" s="58"/>
    </row>
    <row r="116" ht="15.75">
      <c r="A116" s="58"/>
    </row>
    <row r="117" ht="15.75">
      <c r="A117" s="58"/>
    </row>
    <row r="118" ht="15.75">
      <c r="A118" s="58"/>
    </row>
    <row r="119" ht="15.75">
      <c r="A119" s="58"/>
    </row>
    <row r="120" ht="15.75">
      <c r="A120" s="58"/>
    </row>
    <row r="121" ht="15.75">
      <c r="A121" s="58"/>
    </row>
    <row r="122" ht="15.75">
      <c r="A122" s="58"/>
    </row>
    <row r="123" ht="15.75">
      <c r="A123" s="58"/>
    </row>
    <row r="124" ht="15.75">
      <c r="A124" s="58"/>
    </row>
    <row r="125" ht="15.75">
      <c r="A125" s="58"/>
    </row>
    <row r="126" ht="15.75">
      <c r="A126" s="58"/>
    </row>
    <row r="127" ht="15.75">
      <c r="A127" s="58"/>
    </row>
    <row r="128" ht="15.75">
      <c r="A128" s="58"/>
    </row>
    <row r="129" ht="15.75">
      <c r="A129" s="58"/>
    </row>
    <row r="130" ht="15.75">
      <c r="A130" s="58"/>
    </row>
    <row r="131" ht="15.75">
      <c r="A131" s="58"/>
    </row>
    <row r="132" ht="15.75">
      <c r="A132" s="58"/>
    </row>
    <row r="133" ht="15.75">
      <c r="A133" s="58"/>
    </row>
    <row r="134" ht="15.75">
      <c r="A134" s="58"/>
    </row>
    <row r="135" ht="15.75">
      <c r="A135" s="58"/>
    </row>
    <row r="136" ht="15.75">
      <c r="A136" s="58"/>
    </row>
    <row r="137" ht="15.75">
      <c r="A137" s="58"/>
    </row>
    <row r="138" ht="15.75">
      <c r="A138" s="58"/>
    </row>
    <row r="139" ht="15.75">
      <c r="A139" s="58"/>
    </row>
    <row r="140" ht="15.75">
      <c r="A140" s="58"/>
    </row>
    <row r="141" ht="15.75">
      <c r="A141" s="58"/>
    </row>
    <row r="142" ht="15.75">
      <c r="A142" s="58"/>
    </row>
    <row r="143" ht="15.75">
      <c r="A143" s="58"/>
    </row>
    <row r="144" ht="15.75">
      <c r="A144" s="58"/>
    </row>
    <row r="145" ht="15.75">
      <c r="A145" s="58"/>
    </row>
    <row r="146" ht="15.75">
      <c r="A146" s="58"/>
    </row>
    <row r="147" ht="15.75">
      <c r="A147" s="58"/>
    </row>
    <row r="148" ht="15.75">
      <c r="A148" s="58"/>
    </row>
    <row r="149" ht="15.75">
      <c r="A149" s="58"/>
    </row>
    <row r="150" ht="15.75">
      <c r="A150" s="58"/>
    </row>
    <row r="151" ht="15.75">
      <c r="A151" s="58"/>
    </row>
    <row r="152" ht="15.75">
      <c r="A152" s="58"/>
    </row>
    <row r="153" ht="15.75">
      <c r="A153" s="58"/>
    </row>
    <row r="154" ht="15.75">
      <c r="A154" s="58"/>
    </row>
    <row r="155" ht="15.75">
      <c r="A155" s="58"/>
    </row>
    <row r="156" ht="15.75">
      <c r="A156" s="58"/>
    </row>
    <row r="157" ht="15.75">
      <c r="A157" s="58"/>
    </row>
    <row r="158" ht="15.75">
      <c r="A158" s="58"/>
    </row>
    <row r="159" ht="15.75">
      <c r="A159" s="58"/>
    </row>
    <row r="160" ht="15.75">
      <c r="A160" s="58"/>
    </row>
    <row r="161" ht="15.75">
      <c r="A161" s="58"/>
    </row>
    <row r="162" ht="15.75">
      <c r="A162" s="58"/>
    </row>
    <row r="163" ht="15.75">
      <c r="A163" s="58"/>
    </row>
    <row r="164" ht="15.75">
      <c r="A164" s="58"/>
    </row>
    <row r="165" ht="15.75">
      <c r="A165" s="58"/>
    </row>
    <row r="166" ht="15.75">
      <c r="A166" s="58"/>
    </row>
    <row r="167" ht="15.75">
      <c r="A167" s="58"/>
    </row>
    <row r="168" ht="15.75">
      <c r="A168" s="58"/>
    </row>
    <row r="169" ht="15.75">
      <c r="A169" s="58"/>
    </row>
    <row r="170" ht="15.75">
      <c r="A170" s="58"/>
    </row>
  </sheetData>
  <sheetProtection/>
  <mergeCells count="9">
    <mergeCell ref="A1:C1"/>
    <mergeCell ref="A2:E2"/>
    <mergeCell ref="A4:A6"/>
    <mergeCell ref="D3:E3"/>
    <mergeCell ref="B5:B6"/>
    <mergeCell ref="C5:C6"/>
    <mergeCell ref="E4:E6"/>
    <mergeCell ref="B4:D4"/>
    <mergeCell ref="D5:D6"/>
  </mergeCells>
  <printOptions/>
  <pageMargins left="0.94" right="0.3937007874015748" top="0.3937007874015748" bottom="0.2362204724409449" header="0.15748031496062992" footer="0.2362204724409449"/>
  <pageSetup horizontalDpi="600" verticalDpi="600" orientation="portrait" paperSize="9" scale="75" r:id="rId1"/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workbookViewId="0" topLeftCell="A1">
      <selection activeCell="B32" sqref="B32:C32"/>
    </sheetView>
  </sheetViews>
  <sheetFormatPr defaultColWidth="9.00390625" defaultRowHeight="12.75"/>
  <cols>
    <col min="1" max="1" width="8.375" style="131" customWidth="1"/>
    <col min="2" max="2" width="25.625" style="131" customWidth="1"/>
    <col min="3" max="3" width="41.75390625" style="131" customWidth="1"/>
    <col min="4" max="4" width="12.125" style="207" customWidth="1"/>
    <col min="5" max="5" width="11.125" style="207" customWidth="1"/>
    <col min="6" max="6" width="9.625" style="207" customWidth="1"/>
    <col min="7" max="7" width="22.25390625" style="131" customWidth="1"/>
    <col min="8" max="9" width="10.875" style="131" customWidth="1"/>
    <col min="10" max="10" width="13.375" style="131" customWidth="1"/>
    <col min="11" max="16384" width="9.125" style="131" customWidth="1"/>
  </cols>
  <sheetData>
    <row r="1" spans="1:6" ht="31.5" customHeight="1">
      <c r="A1" s="295" t="s">
        <v>154</v>
      </c>
      <c r="B1" s="295"/>
      <c r="C1" s="295"/>
      <c r="D1" s="295"/>
      <c r="E1" s="295"/>
      <c r="F1" s="295"/>
    </row>
    <row r="2" spans="1:6" ht="13.5" customHeight="1" thickBot="1">
      <c r="A2" s="133"/>
      <c r="D2" s="132"/>
      <c r="E2" s="296" t="s">
        <v>109</v>
      </c>
      <c r="F2" s="296"/>
    </row>
    <row r="3" spans="1:6" ht="23.25" customHeight="1">
      <c r="A3" s="297" t="s">
        <v>155</v>
      </c>
      <c r="B3" s="299" t="s">
        <v>156</v>
      </c>
      <c r="C3" s="299"/>
      <c r="D3" s="300" t="s">
        <v>157</v>
      </c>
      <c r="E3" s="300" t="s">
        <v>158</v>
      </c>
      <c r="F3" s="302" t="s">
        <v>159</v>
      </c>
    </row>
    <row r="4" spans="1:6" ht="15.75" customHeight="1" thickBot="1">
      <c r="A4" s="298"/>
      <c r="B4" s="304" t="s">
        <v>160</v>
      </c>
      <c r="C4" s="304"/>
      <c r="D4" s="301"/>
      <c r="E4" s="301"/>
      <c r="F4" s="303"/>
    </row>
    <row r="5" spans="1:6" s="137" customFormat="1" ht="15.75" customHeight="1">
      <c r="A5" s="134">
        <v>47</v>
      </c>
      <c r="B5" s="294" t="s">
        <v>161</v>
      </c>
      <c r="C5" s="294"/>
      <c r="D5" s="135">
        <v>29067.0868</v>
      </c>
      <c r="E5" s="135">
        <v>25971.0492</v>
      </c>
      <c r="F5" s="136">
        <v>89.3</v>
      </c>
    </row>
    <row r="6" spans="1:6" s="137" customFormat="1" ht="16.5" customHeight="1">
      <c r="A6" s="138" t="s">
        <v>162</v>
      </c>
      <c r="B6" s="287" t="s">
        <v>3</v>
      </c>
      <c r="C6" s="287"/>
      <c r="D6" s="139">
        <v>12146.600800000002</v>
      </c>
      <c r="E6" s="139">
        <v>11449.016699999998</v>
      </c>
      <c r="F6" s="140">
        <v>94.25696035058628</v>
      </c>
    </row>
    <row r="7" spans="1:10" s="144" customFormat="1" ht="17.25" customHeight="1">
      <c r="A7" s="141" t="s">
        <v>163</v>
      </c>
      <c r="B7" s="256" t="s">
        <v>164</v>
      </c>
      <c r="C7" s="256"/>
      <c r="D7" s="142">
        <v>2258.5119999999997</v>
      </c>
      <c r="E7" s="142">
        <v>2072.33669</v>
      </c>
      <c r="F7" s="143">
        <f aca="true" t="shared" si="0" ref="F7:F12">E7/D7*100</f>
        <v>91.75672699547313</v>
      </c>
      <c r="I7" s="145"/>
      <c r="J7" s="146"/>
    </row>
    <row r="8" spans="1:10" s="144" customFormat="1" ht="30" customHeight="1">
      <c r="A8" s="141" t="s">
        <v>165</v>
      </c>
      <c r="B8" s="256" t="s">
        <v>166</v>
      </c>
      <c r="C8" s="256"/>
      <c r="D8" s="142">
        <v>8789.44</v>
      </c>
      <c r="E8" s="142">
        <v>8312.15012</v>
      </c>
      <c r="F8" s="143">
        <f t="shared" si="0"/>
        <v>94.56973504569119</v>
      </c>
      <c r="I8" s="145"/>
      <c r="J8" s="146"/>
    </row>
    <row r="9" spans="1:10" s="144" customFormat="1" ht="30" customHeight="1">
      <c r="A9" s="141" t="s">
        <v>168</v>
      </c>
      <c r="B9" s="256" t="s">
        <v>169</v>
      </c>
      <c r="C9" s="256"/>
      <c r="D9" s="142">
        <v>400</v>
      </c>
      <c r="E9" s="147">
        <v>399.99988</v>
      </c>
      <c r="F9" s="143">
        <f t="shared" si="0"/>
        <v>99.99997</v>
      </c>
      <c r="I9" s="145"/>
      <c r="J9" s="146"/>
    </row>
    <row r="10" spans="1:10" s="144" customFormat="1" ht="17.25" customHeight="1">
      <c r="A10" s="141" t="s">
        <v>171</v>
      </c>
      <c r="B10" s="256" t="s">
        <v>172</v>
      </c>
      <c r="C10" s="256"/>
      <c r="D10" s="147">
        <v>533.249</v>
      </c>
      <c r="E10" s="147">
        <v>533.24821</v>
      </c>
      <c r="F10" s="143">
        <f t="shared" si="0"/>
        <v>99.99985185157402</v>
      </c>
      <c r="G10" s="148"/>
      <c r="I10" s="145"/>
      <c r="J10" s="146"/>
    </row>
    <row r="11" spans="1:10" s="144" customFormat="1" ht="30.75" customHeight="1">
      <c r="A11" s="141" t="s">
        <v>174</v>
      </c>
      <c r="B11" s="256" t="s">
        <v>175</v>
      </c>
      <c r="C11" s="256"/>
      <c r="D11" s="147">
        <v>57.968</v>
      </c>
      <c r="E11" s="147">
        <v>57.9672</v>
      </c>
      <c r="F11" s="143">
        <f t="shared" si="0"/>
        <v>99.99861992823625</v>
      </c>
      <c r="I11" s="145"/>
      <c r="J11" s="146"/>
    </row>
    <row r="12" spans="1:10" s="149" customFormat="1" ht="22.5" customHeight="1">
      <c r="A12" s="141" t="s">
        <v>177</v>
      </c>
      <c r="B12" s="293" t="s">
        <v>178</v>
      </c>
      <c r="C12" s="293"/>
      <c r="D12" s="147">
        <v>107.4318</v>
      </c>
      <c r="E12" s="147">
        <v>73.3146</v>
      </c>
      <c r="F12" s="143">
        <f t="shared" si="0"/>
        <v>68.24292248663804</v>
      </c>
      <c r="G12" s="144"/>
      <c r="I12" s="150"/>
      <c r="J12" s="151"/>
    </row>
    <row r="13" spans="1:10" s="144" customFormat="1" ht="17.25" customHeight="1">
      <c r="A13" s="138" t="s">
        <v>180</v>
      </c>
      <c r="B13" s="287" t="s">
        <v>181</v>
      </c>
      <c r="C13" s="287"/>
      <c r="D13" s="139">
        <v>6322.903</v>
      </c>
      <c r="E13" s="139">
        <v>5157.029279999999</v>
      </c>
      <c r="F13" s="140">
        <v>81.56110065265905</v>
      </c>
      <c r="I13" s="145"/>
      <c r="J13" s="146"/>
    </row>
    <row r="14" spans="1:10" s="144" customFormat="1" ht="15" customHeight="1">
      <c r="A14" s="141" t="s">
        <v>182</v>
      </c>
      <c r="B14" s="256" t="s">
        <v>183</v>
      </c>
      <c r="C14" s="256"/>
      <c r="D14" s="142">
        <v>4419.09</v>
      </c>
      <c r="E14" s="142">
        <v>3374.8992</v>
      </c>
      <c r="F14" s="143">
        <f>E14/D14*100</f>
        <v>76.37090894279139</v>
      </c>
      <c r="I14" s="145"/>
      <c r="J14" s="146"/>
    </row>
    <row r="15" spans="1:10" s="144" customFormat="1" ht="16.5" customHeight="1">
      <c r="A15" s="141" t="s">
        <v>185</v>
      </c>
      <c r="B15" s="256" t="s">
        <v>186</v>
      </c>
      <c r="C15" s="256"/>
      <c r="D15" s="142">
        <v>1450</v>
      </c>
      <c r="E15" s="142">
        <v>1346.74703</v>
      </c>
      <c r="F15" s="143">
        <f>E15/D15*100</f>
        <v>92.87910551724138</v>
      </c>
      <c r="I15" s="145"/>
      <c r="J15" s="146"/>
    </row>
    <row r="16" spans="1:10" s="144" customFormat="1" ht="16.5" customHeight="1">
      <c r="A16" s="141" t="s">
        <v>188</v>
      </c>
      <c r="B16" s="274" t="s">
        <v>189</v>
      </c>
      <c r="C16" s="274"/>
      <c r="D16" s="147">
        <v>423.813</v>
      </c>
      <c r="E16" s="147">
        <v>422.03424999999993</v>
      </c>
      <c r="F16" s="143">
        <f>E16/D16*100</f>
        <v>99.58029838631658</v>
      </c>
      <c r="I16" s="145"/>
      <c r="J16" s="146"/>
    </row>
    <row r="17" spans="1:10" s="144" customFormat="1" ht="16.5" customHeight="1">
      <c r="A17" s="141" t="s">
        <v>190</v>
      </c>
      <c r="B17" s="274" t="s">
        <v>191</v>
      </c>
      <c r="C17" s="274"/>
      <c r="D17" s="147">
        <v>30</v>
      </c>
      <c r="E17" s="152">
        <v>13.3488</v>
      </c>
      <c r="F17" s="143">
        <f>E17/D17*100</f>
        <v>44.496</v>
      </c>
      <c r="G17" s="148"/>
      <c r="I17" s="145"/>
      <c r="J17" s="220"/>
    </row>
    <row r="18" spans="1:10" ht="18" customHeight="1">
      <c r="A18" s="138" t="s">
        <v>192</v>
      </c>
      <c r="B18" s="287" t="s">
        <v>193</v>
      </c>
      <c r="C18" s="287"/>
      <c r="D18" s="139">
        <v>300</v>
      </c>
      <c r="E18" s="139">
        <v>293.59425999999996</v>
      </c>
      <c r="F18" s="140">
        <v>97.86475333333333</v>
      </c>
      <c r="I18" s="153"/>
      <c r="J18" s="221"/>
    </row>
    <row r="19" spans="1:10" s="144" customFormat="1" ht="30.75" customHeight="1">
      <c r="A19" s="141" t="s">
        <v>194</v>
      </c>
      <c r="B19" s="274" t="s">
        <v>195</v>
      </c>
      <c r="C19" s="274"/>
      <c r="D19" s="142">
        <v>150</v>
      </c>
      <c r="E19" s="147">
        <v>149.41566</v>
      </c>
      <c r="F19" s="143">
        <f>E19/D19*100</f>
        <v>99.61044</v>
      </c>
      <c r="I19" s="146"/>
      <c r="J19" s="220"/>
    </row>
    <row r="20" spans="1:6" s="144" customFormat="1" ht="16.5" customHeight="1">
      <c r="A20" s="141" t="s">
        <v>196</v>
      </c>
      <c r="B20" s="274" t="s">
        <v>197</v>
      </c>
      <c r="C20" s="274"/>
      <c r="D20" s="142">
        <v>150</v>
      </c>
      <c r="E20" s="142">
        <v>144.1786</v>
      </c>
      <c r="F20" s="143">
        <f>E20/D20*100</f>
        <v>96.11906666666667</v>
      </c>
    </row>
    <row r="21" spans="1:6" ht="15.75" customHeight="1">
      <c r="A21" s="138" t="s">
        <v>198</v>
      </c>
      <c r="B21" s="287" t="s">
        <v>10</v>
      </c>
      <c r="C21" s="287"/>
      <c r="D21" s="139">
        <v>2669.2309999999998</v>
      </c>
      <c r="E21" s="139">
        <v>2366.80229</v>
      </c>
      <c r="F21" s="140">
        <v>88.66981876053441</v>
      </c>
    </row>
    <row r="22" spans="1:6" s="144" customFormat="1" ht="16.5" customHeight="1">
      <c r="A22" s="141">
        <v>100102</v>
      </c>
      <c r="B22" s="270" t="s">
        <v>199</v>
      </c>
      <c r="C22" s="270"/>
      <c r="D22" s="147">
        <v>202.82299999999998</v>
      </c>
      <c r="E22" s="147">
        <v>201.51832000000002</v>
      </c>
      <c r="F22" s="143">
        <f>E22/D22*100</f>
        <v>99.35673962026004</v>
      </c>
    </row>
    <row r="23" spans="1:6" s="144" customFormat="1" ht="15.75" customHeight="1">
      <c r="A23" s="141" t="s">
        <v>200</v>
      </c>
      <c r="B23" s="270" t="s">
        <v>201</v>
      </c>
      <c r="C23" s="270"/>
      <c r="D23" s="147">
        <v>100</v>
      </c>
      <c r="E23" s="147">
        <v>40.39115</v>
      </c>
      <c r="F23" s="143">
        <f>E23/D23*100</f>
        <v>40.39115</v>
      </c>
    </row>
    <row r="24" spans="1:6" s="144" customFormat="1" ht="15.75" customHeight="1">
      <c r="A24" s="141" t="s">
        <v>202</v>
      </c>
      <c r="B24" s="270" t="s">
        <v>203</v>
      </c>
      <c r="C24" s="270"/>
      <c r="D24" s="147">
        <v>2366.408</v>
      </c>
      <c r="E24" s="147">
        <v>2124.89282</v>
      </c>
      <c r="F24" s="143">
        <f>E24/D24*100</f>
        <v>89.79401776870262</v>
      </c>
    </row>
    <row r="25" spans="1:6" ht="16.5" customHeight="1">
      <c r="A25" s="138" t="s">
        <v>204</v>
      </c>
      <c r="B25" s="287" t="s">
        <v>205</v>
      </c>
      <c r="C25" s="287"/>
      <c r="D25" s="139">
        <v>1320.858</v>
      </c>
      <c r="E25" s="139">
        <v>1203.4925</v>
      </c>
      <c r="F25" s="140">
        <v>91.11444985002174</v>
      </c>
    </row>
    <row r="26" spans="1:6" s="144" customFormat="1" ht="16.5" customHeight="1">
      <c r="A26" s="141" t="s">
        <v>206</v>
      </c>
      <c r="B26" s="261" t="s">
        <v>207</v>
      </c>
      <c r="C26" s="261"/>
      <c r="D26" s="147">
        <v>612.52</v>
      </c>
      <c r="E26" s="147">
        <v>554.75003</v>
      </c>
      <c r="F26" s="143">
        <f>E26/D26*100</f>
        <v>90.56847613139163</v>
      </c>
    </row>
    <row r="27" spans="1:6" s="144" customFormat="1" ht="15.75" customHeight="1">
      <c r="A27" s="141">
        <v>110202</v>
      </c>
      <c r="B27" s="261" t="s">
        <v>208</v>
      </c>
      <c r="C27" s="261"/>
      <c r="D27" s="147">
        <v>549.533</v>
      </c>
      <c r="E27" s="147">
        <v>494.00947</v>
      </c>
      <c r="F27" s="143">
        <f>E27/D27*100</f>
        <v>89.8962337111693</v>
      </c>
    </row>
    <row r="28" spans="1:6" s="144" customFormat="1" ht="15.75" customHeight="1">
      <c r="A28" s="154" t="s">
        <v>209</v>
      </c>
      <c r="B28" s="261" t="s">
        <v>210</v>
      </c>
      <c r="C28" s="261"/>
      <c r="D28" s="147">
        <v>158.805</v>
      </c>
      <c r="E28" s="147">
        <v>154.733</v>
      </c>
      <c r="F28" s="143">
        <f>E28/D28*100</f>
        <v>97.43584899719781</v>
      </c>
    </row>
    <row r="29" spans="1:6" ht="15" customHeight="1">
      <c r="A29" s="155" t="s">
        <v>211</v>
      </c>
      <c r="B29" s="292" t="s">
        <v>212</v>
      </c>
      <c r="C29" s="292"/>
      <c r="D29" s="139">
        <v>4170.997</v>
      </c>
      <c r="E29" s="139">
        <v>3567.1215199999997</v>
      </c>
      <c r="F29" s="156">
        <f>E29/D29*100</f>
        <v>85.5220351393204</v>
      </c>
    </row>
    <row r="30" spans="1:6" s="144" customFormat="1" ht="18" customHeight="1">
      <c r="A30" s="157">
        <v>150101</v>
      </c>
      <c r="B30" s="256" t="s">
        <v>213</v>
      </c>
      <c r="C30" s="256"/>
      <c r="D30" s="142">
        <v>4022.131</v>
      </c>
      <c r="E30" s="142">
        <v>3418.2559199999996</v>
      </c>
      <c r="F30" s="143">
        <f>E30/D30*100</f>
        <v>84.98619065366096</v>
      </c>
    </row>
    <row r="31" spans="1:6" s="144" customFormat="1" ht="16.5" customHeight="1">
      <c r="A31" s="158"/>
      <c r="B31" s="256" t="s">
        <v>214</v>
      </c>
      <c r="C31" s="256"/>
      <c r="D31" s="142">
        <v>300</v>
      </c>
      <c r="E31" s="147">
        <v>294.676</v>
      </c>
      <c r="F31" s="143"/>
    </row>
    <row r="32" spans="1:6" s="144" customFormat="1" ht="45.75" customHeight="1">
      <c r="A32" s="158"/>
      <c r="B32" s="256" t="s">
        <v>321</v>
      </c>
      <c r="C32" s="256"/>
      <c r="D32" s="142">
        <v>50</v>
      </c>
      <c r="E32" s="147">
        <v>49.9998</v>
      </c>
      <c r="F32" s="143"/>
    </row>
    <row r="33" spans="1:6" s="144" customFormat="1" ht="30" customHeight="1">
      <c r="A33" s="158"/>
      <c r="B33" s="256" t="s">
        <v>215</v>
      </c>
      <c r="C33" s="256"/>
      <c r="D33" s="142">
        <v>100</v>
      </c>
      <c r="E33" s="147">
        <v>62.14544</v>
      </c>
      <c r="F33" s="143"/>
    </row>
    <row r="34" spans="1:6" s="144" customFormat="1" ht="32.25" customHeight="1">
      <c r="A34" s="158"/>
      <c r="B34" s="256" t="s">
        <v>216</v>
      </c>
      <c r="C34" s="256"/>
      <c r="D34" s="142">
        <v>100</v>
      </c>
      <c r="E34" s="142"/>
      <c r="F34" s="156"/>
    </row>
    <row r="35" spans="1:6" s="144" customFormat="1" ht="30.75" customHeight="1">
      <c r="A35" s="158"/>
      <c r="B35" s="256" t="s">
        <v>217</v>
      </c>
      <c r="C35" s="256"/>
      <c r="D35" s="142">
        <v>300</v>
      </c>
      <c r="E35" s="142">
        <v>204.6752</v>
      </c>
      <c r="F35" s="159"/>
    </row>
    <row r="36" spans="1:6" s="144" customFormat="1" ht="48" customHeight="1">
      <c r="A36" s="158"/>
      <c r="B36" s="256" t="s">
        <v>310</v>
      </c>
      <c r="C36" s="256"/>
      <c r="D36" s="142">
        <v>880</v>
      </c>
      <c r="E36" s="142">
        <v>696.81823</v>
      </c>
      <c r="F36" s="159"/>
    </row>
    <row r="37" spans="1:6" s="144" customFormat="1" ht="30" customHeight="1">
      <c r="A37" s="158"/>
      <c r="B37" s="291" t="s">
        <v>218</v>
      </c>
      <c r="C37" s="291"/>
      <c r="D37" s="142">
        <v>827</v>
      </c>
      <c r="E37" s="147">
        <v>826.3082</v>
      </c>
      <c r="F37" s="159"/>
    </row>
    <row r="38" spans="1:6" s="144" customFormat="1" ht="32.25" customHeight="1">
      <c r="A38" s="158"/>
      <c r="B38" s="291" t="s">
        <v>219</v>
      </c>
      <c r="C38" s="291"/>
      <c r="D38" s="142">
        <v>820</v>
      </c>
      <c r="E38" s="147">
        <v>812.87745</v>
      </c>
      <c r="F38" s="159"/>
    </row>
    <row r="39" spans="1:6" s="144" customFormat="1" ht="30" customHeight="1">
      <c r="A39" s="158"/>
      <c r="B39" s="256" t="s">
        <v>220</v>
      </c>
      <c r="C39" s="256"/>
      <c r="D39" s="142">
        <v>200</v>
      </c>
      <c r="E39" s="147">
        <v>55.19204</v>
      </c>
      <c r="F39" s="159"/>
    </row>
    <row r="40" spans="1:6" s="144" customFormat="1" ht="45" customHeight="1">
      <c r="A40" s="158"/>
      <c r="B40" s="256" t="s">
        <v>311</v>
      </c>
      <c r="C40" s="256"/>
      <c r="D40" s="142">
        <v>30</v>
      </c>
      <c r="E40" s="147">
        <v>27.0348</v>
      </c>
      <c r="F40" s="159"/>
    </row>
    <row r="41" spans="1:6" s="144" customFormat="1" ht="31.5" customHeight="1">
      <c r="A41" s="158"/>
      <c r="B41" s="289" t="s">
        <v>312</v>
      </c>
      <c r="C41" s="289"/>
      <c r="D41" s="142">
        <v>27</v>
      </c>
      <c r="E41" s="147">
        <v>17.0628</v>
      </c>
      <c r="F41" s="159"/>
    </row>
    <row r="42" spans="1:6" s="144" customFormat="1" ht="30" customHeight="1">
      <c r="A42" s="158"/>
      <c r="B42" s="256" t="s">
        <v>313</v>
      </c>
      <c r="C42" s="256"/>
      <c r="D42" s="142">
        <v>150</v>
      </c>
      <c r="E42" s="147">
        <v>133.337</v>
      </c>
      <c r="F42" s="159"/>
    </row>
    <row r="43" spans="1:6" s="144" customFormat="1" ht="21" customHeight="1">
      <c r="A43" s="160"/>
      <c r="B43" s="290" t="s">
        <v>221</v>
      </c>
      <c r="C43" s="290"/>
      <c r="D43" s="147">
        <v>238.13099999999997</v>
      </c>
      <c r="E43" s="147">
        <v>238.12895999999998</v>
      </c>
      <c r="F43" s="159"/>
    </row>
    <row r="44" spans="1:6" s="144" customFormat="1" ht="30.75" customHeight="1">
      <c r="A44" s="157">
        <v>150122</v>
      </c>
      <c r="B44" s="274" t="s">
        <v>320</v>
      </c>
      <c r="C44" s="274"/>
      <c r="D44" s="142">
        <v>148.866</v>
      </c>
      <c r="E44" s="142">
        <v>148.86559999999992</v>
      </c>
      <c r="F44" s="159">
        <v>100</v>
      </c>
    </row>
    <row r="45" spans="1:6" s="144" customFormat="1" ht="17.25" customHeight="1">
      <c r="A45" s="161">
        <v>250404</v>
      </c>
      <c r="B45" s="274" t="s">
        <v>222</v>
      </c>
      <c r="C45" s="274"/>
      <c r="D45" s="162">
        <f>2146.497-10</f>
        <v>2136.497</v>
      </c>
      <c r="E45" s="162">
        <f>1943.99265-10</f>
        <v>1933.99265</v>
      </c>
      <c r="F45" s="163">
        <v>90.56582189492927</v>
      </c>
    </row>
    <row r="46" spans="1:6" s="144" customFormat="1" ht="29.25" customHeight="1">
      <c r="A46" s="164"/>
      <c r="B46" s="288" t="s">
        <v>319</v>
      </c>
      <c r="C46" s="288"/>
      <c r="D46" s="162">
        <v>1200</v>
      </c>
      <c r="E46" s="162">
        <v>1041.28816</v>
      </c>
      <c r="F46" s="163"/>
    </row>
    <row r="47" spans="1:6" s="144" customFormat="1" ht="15.75" customHeight="1">
      <c r="A47" s="165"/>
      <c r="B47" s="288" t="s">
        <v>223</v>
      </c>
      <c r="C47" s="288"/>
      <c r="D47" s="162">
        <v>180</v>
      </c>
      <c r="E47" s="162">
        <v>176.60864</v>
      </c>
      <c r="F47" s="163"/>
    </row>
    <row r="48" spans="1:6" s="144" customFormat="1" ht="15.75" customHeight="1">
      <c r="A48" s="165"/>
      <c r="B48" s="288" t="s">
        <v>224</v>
      </c>
      <c r="C48" s="288"/>
      <c r="D48" s="162">
        <v>50</v>
      </c>
      <c r="E48" s="162">
        <v>49.1828</v>
      </c>
      <c r="F48" s="163"/>
    </row>
    <row r="49" spans="1:6" s="144" customFormat="1" ht="15.75" customHeight="1">
      <c r="A49" s="165"/>
      <c r="B49" s="288" t="s">
        <v>225</v>
      </c>
      <c r="C49" s="288"/>
      <c r="D49" s="162">
        <v>200</v>
      </c>
      <c r="E49" s="162">
        <v>199.77446</v>
      </c>
      <c r="F49" s="163"/>
    </row>
    <row r="50" spans="1:6" s="144" customFormat="1" ht="15.75" customHeight="1">
      <c r="A50" s="165"/>
      <c r="B50" s="288" t="s">
        <v>314</v>
      </c>
      <c r="C50" s="288"/>
      <c r="D50" s="162">
        <v>333</v>
      </c>
      <c r="E50" s="162">
        <v>293.64911</v>
      </c>
      <c r="F50" s="163"/>
    </row>
    <row r="51" spans="1:6" s="144" customFormat="1" ht="28.5" customHeight="1">
      <c r="A51" s="165"/>
      <c r="B51" s="288" t="s">
        <v>315</v>
      </c>
      <c r="C51" s="288"/>
      <c r="D51" s="162">
        <v>150</v>
      </c>
      <c r="E51" s="162">
        <v>149.99288</v>
      </c>
      <c r="F51" s="163"/>
    </row>
    <row r="52" spans="1:6" s="144" customFormat="1" ht="15.75" customHeight="1">
      <c r="A52" s="166"/>
      <c r="B52" s="288" t="s">
        <v>226</v>
      </c>
      <c r="C52" s="288"/>
      <c r="D52" s="162">
        <v>23.497000000000003</v>
      </c>
      <c r="E52" s="162">
        <v>23.4966</v>
      </c>
      <c r="F52" s="163"/>
    </row>
    <row r="53" spans="1:6" s="137" customFormat="1" ht="18" customHeight="1">
      <c r="A53" s="167">
        <v>40</v>
      </c>
      <c r="B53" s="275" t="s">
        <v>167</v>
      </c>
      <c r="C53" s="276"/>
      <c r="D53" s="139">
        <f>91485.54825+D54+D57+D67</f>
        <v>117597.54825</v>
      </c>
      <c r="E53" s="139">
        <f>84686.97545+E54+E67+E57</f>
        <v>107872.64901999998</v>
      </c>
      <c r="F53" s="140">
        <v>92.56869207208362</v>
      </c>
    </row>
    <row r="54" spans="1:6" s="137" customFormat="1" ht="45" customHeight="1">
      <c r="A54" s="141" t="s">
        <v>227</v>
      </c>
      <c r="B54" s="285" t="s">
        <v>228</v>
      </c>
      <c r="C54" s="286"/>
      <c r="D54" s="142">
        <v>700</v>
      </c>
      <c r="E54" s="147">
        <v>696.81201</v>
      </c>
      <c r="F54" s="143">
        <f aca="true" t="shared" si="1" ref="F54:F62">E54/D54*100</f>
        <v>99.54457285714285</v>
      </c>
    </row>
    <row r="55" spans="1:6" s="137" customFormat="1" ht="18.75" customHeight="1">
      <c r="A55" s="138" t="s">
        <v>198</v>
      </c>
      <c r="B55" s="287" t="s">
        <v>10</v>
      </c>
      <c r="C55" s="287"/>
      <c r="D55" s="168">
        <v>46628.24701000001</v>
      </c>
      <c r="E55" s="168">
        <v>45284.98954</v>
      </c>
      <c r="F55" s="169">
        <f>E55/D55*100</f>
        <v>97.11921945143696</v>
      </c>
    </row>
    <row r="56" spans="1:6" s="144" customFormat="1" ht="18" customHeight="1">
      <c r="A56" s="141">
        <v>100102</v>
      </c>
      <c r="B56" s="274" t="s">
        <v>229</v>
      </c>
      <c r="C56" s="274"/>
      <c r="D56" s="142">
        <f>39544.125+D57</f>
        <v>43967.09</v>
      </c>
      <c r="E56" s="142">
        <f>38547.50163+E57</f>
        <v>42963.63194</v>
      </c>
      <c r="F56" s="143">
        <f t="shared" si="1"/>
        <v>97.71770644816384</v>
      </c>
    </row>
    <row r="57" spans="1:6" s="174" customFormat="1" ht="30.75" customHeight="1">
      <c r="A57" s="170"/>
      <c r="B57" s="277" t="s">
        <v>230</v>
      </c>
      <c r="C57" s="277"/>
      <c r="D57" s="171">
        <v>4422.965</v>
      </c>
      <c r="E57" s="172">
        <v>4416.1303100000005</v>
      </c>
      <c r="F57" s="173">
        <f t="shared" si="1"/>
        <v>99.84547266369958</v>
      </c>
    </row>
    <row r="58" spans="1:6" s="144" customFormat="1" ht="15.75" customHeight="1">
      <c r="A58" s="141">
        <v>100203</v>
      </c>
      <c r="B58" s="274" t="s">
        <v>203</v>
      </c>
      <c r="C58" s="274"/>
      <c r="D58" s="142">
        <v>5267.728999999999</v>
      </c>
      <c r="E58" s="142">
        <v>5051.20395</v>
      </c>
      <c r="F58" s="143">
        <f t="shared" si="1"/>
        <v>95.88959397873354</v>
      </c>
    </row>
    <row r="59" spans="1:6" s="144" customFormat="1" ht="30" customHeight="1">
      <c r="A59" s="141" t="s">
        <v>231</v>
      </c>
      <c r="B59" s="274" t="s">
        <v>232</v>
      </c>
      <c r="C59" s="274"/>
      <c r="D59" s="142">
        <v>1816.39301</v>
      </c>
      <c r="E59" s="142">
        <v>1813.31896</v>
      </c>
      <c r="F59" s="143">
        <f t="shared" si="1"/>
        <v>99.83076074488967</v>
      </c>
    </row>
    <row r="60" spans="1:6" s="144" customFormat="1" ht="18" customHeight="1">
      <c r="A60" s="175"/>
      <c r="B60" s="283" t="s">
        <v>316</v>
      </c>
      <c r="C60" s="283"/>
      <c r="D60" s="142">
        <v>1154.39301</v>
      </c>
      <c r="E60" s="142">
        <v>1154.39301</v>
      </c>
      <c r="F60" s="143">
        <f t="shared" si="1"/>
        <v>100</v>
      </c>
    </row>
    <row r="61" spans="1:6" s="144" customFormat="1" ht="16.5" customHeight="1">
      <c r="A61" s="176"/>
      <c r="B61" s="283" t="s">
        <v>233</v>
      </c>
      <c r="C61" s="283"/>
      <c r="D61" s="142">
        <v>320</v>
      </c>
      <c r="E61" s="142">
        <v>316.92595</v>
      </c>
      <c r="F61" s="143">
        <f t="shared" si="1"/>
        <v>99.039359375</v>
      </c>
    </row>
    <row r="62" spans="1:6" s="144" customFormat="1" ht="15.75" customHeight="1">
      <c r="A62" s="177"/>
      <c r="B62" s="283" t="s">
        <v>234</v>
      </c>
      <c r="C62" s="283"/>
      <c r="D62" s="142">
        <v>342</v>
      </c>
      <c r="E62" s="142">
        <v>342</v>
      </c>
      <c r="F62" s="143">
        <f t="shared" si="1"/>
        <v>100</v>
      </c>
    </row>
    <row r="63" spans="1:6" s="137" customFormat="1" ht="18" customHeight="1">
      <c r="A63" s="138" t="s">
        <v>235</v>
      </c>
      <c r="B63" s="279" t="s">
        <v>236</v>
      </c>
      <c r="C63" s="279"/>
      <c r="D63" s="168">
        <v>179.91524</v>
      </c>
      <c r="E63" s="168">
        <v>129.91524</v>
      </c>
      <c r="F63" s="169">
        <f>E63/D63*100</f>
        <v>72.20913581306398</v>
      </c>
    </row>
    <row r="64" spans="1:6" s="178" customFormat="1" ht="30" customHeight="1">
      <c r="A64" s="284"/>
      <c r="B64" s="256" t="s">
        <v>317</v>
      </c>
      <c r="C64" s="256"/>
      <c r="D64" s="142">
        <v>50</v>
      </c>
      <c r="E64" s="142"/>
      <c r="F64" s="173"/>
    </row>
    <row r="65" spans="1:6" s="178" customFormat="1" ht="20.25" customHeight="1">
      <c r="A65" s="284"/>
      <c r="B65" s="256" t="s">
        <v>237</v>
      </c>
      <c r="C65" s="256"/>
      <c r="D65" s="142">
        <v>129.91524</v>
      </c>
      <c r="E65" s="142">
        <v>129.91524</v>
      </c>
      <c r="F65" s="173"/>
    </row>
    <row r="66" spans="1:6" s="137" customFormat="1" ht="30" customHeight="1">
      <c r="A66" s="138">
        <v>170703</v>
      </c>
      <c r="B66" s="279" t="s">
        <v>238</v>
      </c>
      <c r="C66" s="279"/>
      <c r="D66" s="168">
        <f>41266.9+D67</f>
        <v>62255.935</v>
      </c>
      <c r="E66" s="179">
        <f>35734.5701+E67</f>
        <v>53807.301349999994</v>
      </c>
      <c r="F66" s="180">
        <f>E66/D66*100</f>
        <v>86.42919161040629</v>
      </c>
    </row>
    <row r="67" spans="1:6" s="174" customFormat="1" ht="17.25" customHeight="1">
      <c r="A67" s="170"/>
      <c r="B67" s="277" t="s">
        <v>239</v>
      </c>
      <c r="C67" s="277"/>
      <c r="D67" s="171">
        <v>20989.035</v>
      </c>
      <c r="E67" s="172">
        <v>18072.73125</v>
      </c>
      <c r="F67" s="181">
        <f>E67/D67*100</f>
        <v>86.10558441586285</v>
      </c>
    </row>
    <row r="68" spans="1:6" s="137" customFormat="1" ht="32.25" customHeight="1">
      <c r="A68" s="182" t="s">
        <v>240</v>
      </c>
      <c r="B68" s="280" t="s">
        <v>302</v>
      </c>
      <c r="C68" s="280"/>
      <c r="D68" s="183">
        <v>3410.4860000000003</v>
      </c>
      <c r="E68" s="183">
        <v>3410.4655700000003</v>
      </c>
      <c r="F68" s="184">
        <f>E68/D68*100</f>
        <v>99.99940096514104</v>
      </c>
    </row>
    <row r="69" spans="1:6" s="185" customFormat="1" ht="15" customHeight="1">
      <c r="A69" s="281"/>
      <c r="B69" s="274" t="s">
        <v>241</v>
      </c>
      <c r="C69" s="282"/>
      <c r="D69" s="142">
        <v>2177.4</v>
      </c>
      <c r="E69" s="142">
        <v>2177.38</v>
      </c>
      <c r="F69" s="173"/>
    </row>
    <row r="70" spans="1:6" s="185" customFormat="1" ht="16.5" customHeight="1">
      <c r="A70" s="281"/>
      <c r="B70" s="283" t="s">
        <v>233</v>
      </c>
      <c r="C70" s="283"/>
      <c r="D70" s="142">
        <v>1216.286</v>
      </c>
      <c r="E70" s="142">
        <v>1216.286</v>
      </c>
      <c r="F70" s="173"/>
    </row>
    <row r="71" spans="1:6" s="185" customFormat="1" ht="15" customHeight="1">
      <c r="A71" s="281"/>
      <c r="B71" s="274" t="s">
        <v>242</v>
      </c>
      <c r="C71" s="282"/>
      <c r="D71" s="142">
        <v>16.8</v>
      </c>
      <c r="E71" s="142">
        <v>16.79957</v>
      </c>
      <c r="F71" s="173"/>
    </row>
    <row r="72" spans="1:6" ht="15.75" customHeight="1">
      <c r="A72" s="186" t="s">
        <v>243</v>
      </c>
      <c r="B72" s="273" t="s">
        <v>170</v>
      </c>
      <c r="C72" s="273"/>
      <c r="D72" s="168">
        <f>D73+D74+D75+D76</f>
        <v>417.70000000000005</v>
      </c>
      <c r="E72" s="168">
        <f>E73+E74+E75+E76</f>
        <v>295.66</v>
      </c>
      <c r="F72" s="140">
        <v>70.8</v>
      </c>
    </row>
    <row r="73" spans="1:6" s="144" customFormat="1" ht="18" customHeight="1">
      <c r="A73" s="187">
        <v>120201</v>
      </c>
      <c r="B73" s="256" t="s">
        <v>244</v>
      </c>
      <c r="C73" s="256"/>
      <c r="D73" s="147">
        <v>90</v>
      </c>
      <c r="E73" s="147">
        <v>90</v>
      </c>
      <c r="F73" s="143">
        <f>E73/D73*100</f>
        <v>100</v>
      </c>
    </row>
    <row r="74" spans="1:6" s="144" customFormat="1" ht="18" customHeight="1">
      <c r="A74" s="187" t="s">
        <v>245</v>
      </c>
      <c r="B74" s="256" t="s">
        <v>246</v>
      </c>
      <c r="C74" s="256"/>
      <c r="D74" s="147">
        <v>200</v>
      </c>
      <c r="E74" s="147">
        <v>90.264</v>
      </c>
      <c r="F74" s="143">
        <f>E74/D74*100</f>
        <v>45.132</v>
      </c>
    </row>
    <row r="75" spans="1:6" s="144" customFormat="1" ht="18" customHeight="1">
      <c r="A75" s="187">
        <v>250404</v>
      </c>
      <c r="B75" s="256" t="s">
        <v>222</v>
      </c>
      <c r="C75" s="256"/>
      <c r="D75" s="147">
        <f>300.874-223.674</f>
        <v>77.20000000000002</v>
      </c>
      <c r="E75" s="147">
        <v>64.896</v>
      </c>
      <c r="F75" s="143">
        <f>E75/D75*100</f>
        <v>84.0621761658031</v>
      </c>
    </row>
    <row r="76" spans="1:6" s="144" customFormat="1" ht="30.75" customHeight="1">
      <c r="A76" s="187" t="s">
        <v>247</v>
      </c>
      <c r="B76" s="256" t="s">
        <v>248</v>
      </c>
      <c r="C76" s="256"/>
      <c r="D76" s="147">
        <v>50.5</v>
      </c>
      <c r="E76" s="147">
        <v>50.5</v>
      </c>
      <c r="F76" s="143">
        <f>E76/D76*100</f>
        <v>100</v>
      </c>
    </row>
    <row r="77" spans="1:6" ht="18.75" customHeight="1">
      <c r="A77" s="138" t="s">
        <v>249</v>
      </c>
      <c r="B77" s="278" t="s">
        <v>173</v>
      </c>
      <c r="C77" s="278"/>
      <c r="D77" s="168">
        <f>9502.39609-100+D80+D82+D84</f>
        <v>10235.89609</v>
      </c>
      <c r="E77" s="168">
        <f>8695.00771-99.97991+E80+E82+E84</f>
        <v>9016.5278</v>
      </c>
      <c r="F77" s="140">
        <v>91.4</v>
      </c>
    </row>
    <row r="78" spans="1:6" ht="21.75" customHeight="1">
      <c r="A78" s="141" t="s">
        <v>163</v>
      </c>
      <c r="B78" s="274" t="s">
        <v>164</v>
      </c>
      <c r="C78" s="274"/>
      <c r="D78" s="142">
        <v>5276.98</v>
      </c>
      <c r="E78" s="142">
        <v>5005.27122</v>
      </c>
      <c r="F78" s="143">
        <f aca="true" t="shared" si="2" ref="F78:F86">E78/D78*100</f>
        <v>94.85105533847012</v>
      </c>
    </row>
    <row r="79" spans="1:6" ht="28.5" customHeight="1">
      <c r="A79" s="141" t="s">
        <v>165</v>
      </c>
      <c r="B79" s="256" t="s">
        <v>166</v>
      </c>
      <c r="C79" s="256"/>
      <c r="D79" s="142">
        <f>3765.93+D80</f>
        <v>4477.28</v>
      </c>
      <c r="E79" s="142">
        <f>3230.62569+E80</f>
        <v>3609.9756899999998</v>
      </c>
      <c r="F79" s="143">
        <f t="shared" si="2"/>
        <v>80.62876768931136</v>
      </c>
    </row>
    <row r="80" spans="1:6" ht="16.5" customHeight="1">
      <c r="A80" s="141"/>
      <c r="B80" s="277" t="s">
        <v>250</v>
      </c>
      <c r="C80" s="277"/>
      <c r="D80" s="171">
        <f>379.35+332</f>
        <v>711.35</v>
      </c>
      <c r="E80" s="171">
        <v>379.35</v>
      </c>
      <c r="F80" s="143"/>
    </row>
    <row r="81" spans="1:6" ht="29.25" customHeight="1">
      <c r="A81" s="141" t="s">
        <v>168</v>
      </c>
      <c r="B81" s="256" t="s">
        <v>169</v>
      </c>
      <c r="C81" s="256"/>
      <c r="D81" s="142">
        <f>219.96+D82</f>
        <v>312.11</v>
      </c>
      <c r="E81" s="142">
        <f>219.6048+E82</f>
        <v>261.7548</v>
      </c>
      <c r="F81" s="143">
        <f t="shared" si="2"/>
        <v>83.86620101887155</v>
      </c>
    </row>
    <row r="82" spans="1:6" ht="15.75" customHeight="1">
      <c r="A82" s="141"/>
      <c r="B82" s="277" t="s">
        <v>250</v>
      </c>
      <c r="C82" s="277"/>
      <c r="D82" s="171">
        <f>42.15+50</f>
        <v>92.15</v>
      </c>
      <c r="E82" s="171">
        <v>42.15</v>
      </c>
      <c r="F82" s="143"/>
    </row>
    <row r="83" spans="1:6" ht="31.5" customHeight="1">
      <c r="A83" s="141" t="s">
        <v>174</v>
      </c>
      <c r="B83" s="256" t="s">
        <v>175</v>
      </c>
      <c r="C83" s="256"/>
      <c r="D83" s="142">
        <f>120+D84</f>
        <v>150</v>
      </c>
      <c r="E83" s="142">
        <v>120</v>
      </c>
      <c r="F83" s="143">
        <f t="shared" si="2"/>
        <v>80</v>
      </c>
    </row>
    <row r="84" spans="1:6" ht="15" customHeight="1">
      <c r="A84" s="141"/>
      <c r="B84" s="277" t="s">
        <v>250</v>
      </c>
      <c r="C84" s="277"/>
      <c r="D84" s="171">
        <v>30</v>
      </c>
      <c r="E84" s="142"/>
      <c r="F84" s="143"/>
    </row>
    <row r="85" spans="1:6" ht="20.25" customHeight="1">
      <c r="A85" s="141" t="s">
        <v>251</v>
      </c>
      <c r="B85" s="256" t="s">
        <v>252</v>
      </c>
      <c r="C85" s="256"/>
      <c r="D85" s="142">
        <v>12.32609</v>
      </c>
      <c r="E85" s="142">
        <v>12.32609</v>
      </c>
      <c r="F85" s="143">
        <f t="shared" si="2"/>
        <v>100</v>
      </c>
    </row>
    <row r="86" spans="1:6" ht="15" customHeight="1">
      <c r="A86" s="141" t="s">
        <v>253</v>
      </c>
      <c r="B86" s="256" t="s">
        <v>254</v>
      </c>
      <c r="C86" s="256"/>
      <c r="D86" s="142">
        <v>7.2</v>
      </c>
      <c r="E86" s="142">
        <v>7.2</v>
      </c>
      <c r="F86" s="143">
        <f t="shared" si="2"/>
        <v>100</v>
      </c>
    </row>
    <row r="87" spans="1:6" ht="21.75" customHeight="1">
      <c r="A87" s="138" t="s">
        <v>255</v>
      </c>
      <c r="B87" s="273" t="s">
        <v>176</v>
      </c>
      <c r="C87" s="273"/>
      <c r="D87" s="168">
        <f>311.29781-5.2</f>
        <v>306.09781000000004</v>
      </c>
      <c r="E87" s="168">
        <f>295.27409-5.2</f>
        <v>290.07409</v>
      </c>
      <c r="F87" s="140">
        <v>94.8</v>
      </c>
    </row>
    <row r="88" spans="1:6" ht="16.5" customHeight="1">
      <c r="A88" s="141" t="s">
        <v>256</v>
      </c>
      <c r="B88" s="256" t="s">
        <v>257</v>
      </c>
      <c r="C88" s="256"/>
      <c r="D88" s="142">
        <v>179.523</v>
      </c>
      <c r="E88" s="142">
        <v>163.49928</v>
      </c>
      <c r="F88" s="143">
        <f aca="true" t="shared" si="3" ref="F88:F93">E88/D88*100</f>
        <v>91.0742801757992</v>
      </c>
    </row>
    <row r="89" spans="1:6" ht="21" customHeight="1">
      <c r="A89" s="141" t="s">
        <v>196</v>
      </c>
      <c r="B89" s="256" t="s">
        <v>197</v>
      </c>
      <c r="C89" s="256"/>
      <c r="D89" s="142">
        <v>126.57481</v>
      </c>
      <c r="E89" s="142">
        <v>126.57481</v>
      </c>
      <c r="F89" s="143">
        <f t="shared" si="3"/>
        <v>100</v>
      </c>
    </row>
    <row r="90" spans="1:6" ht="21" customHeight="1">
      <c r="A90" s="138" t="s">
        <v>258</v>
      </c>
      <c r="B90" s="273" t="s">
        <v>179</v>
      </c>
      <c r="C90" s="273"/>
      <c r="D90" s="168">
        <v>1743</v>
      </c>
      <c r="E90" s="168">
        <v>1606.3294500000002</v>
      </c>
      <c r="F90" s="156">
        <f t="shared" si="3"/>
        <v>92.15888984509468</v>
      </c>
    </row>
    <row r="91" spans="1:6" ht="18.75" customHeight="1">
      <c r="A91" s="141" t="s">
        <v>259</v>
      </c>
      <c r="B91" s="256" t="s">
        <v>260</v>
      </c>
      <c r="C91" s="256"/>
      <c r="D91" s="188">
        <v>59</v>
      </c>
      <c r="E91" s="188">
        <v>59</v>
      </c>
      <c r="F91" s="143">
        <f t="shared" si="3"/>
        <v>100</v>
      </c>
    </row>
    <row r="92" spans="1:6" ht="31.5" customHeight="1">
      <c r="A92" s="141" t="s">
        <v>261</v>
      </c>
      <c r="B92" s="256" t="s">
        <v>262</v>
      </c>
      <c r="C92" s="256"/>
      <c r="D92" s="188">
        <v>1182</v>
      </c>
      <c r="E92" s="188">
        <v>1045.3294500000002</v>
      </c>
      <c r="F92" s="143">
        <f t="shared" si="3"/>
        <v>88.43734771573605</v>
      </c>
    </row>
    <row r="93" spans="1:6" ht="28.5" customHeight="1">
      <c r="A93" s="141" t="s">
        <v>235</v>
      </c>
      <c r="B93" s="256" t="s">
        <v>318</v>
      </c>
      <c r="C93" s="256"/>
      <c r="D93" s="142">
        <v>502</v>
      </c>
      <c r="E93" s="142">
        <v>502</v>
      </c>
      <c r="F93" s="143">
        <f t="shared" si="3"/>
        <v>100</v>
      </c>
    </row>
    <row r="94" spans="1:13" s="189" customFormat="1" ht="20.25" customHeight="1">
      <c r="A94" s="138" t="s">
        <v>263</v>
      </c>
      <c r="B94" s="275" t="s">
        <v>264</v>
      </c>
      <c r="C94" s="276"/>
      <c r="D94" s="168">
        <f>13491.603-32.6</f>
        <v>13459.002999999999</v>
      </c>
      <c r="E94" s="168">
        <f>13486.81078-32.6</f>
        <v>13454.21078</v>
      </c>
      <c r="F94" s="140">
        <v>99.96447998062202</v>
      </c>
      <c r="G94" s="131"/>
      <c r="H94" s="131"/>
      <c r="I94" s="131"/>
      <c r="J94" s="131"/>
      <c r="K94" s="131"/>
      <c r="L94" s="131"/>
      <c r="M94" s="131"/>
    </row>
    <row r="95" spans="1:6" ht="16.5" customHeight="1">
      <c r="A95" s="141" t="s">
        <v>182</v>
      </c>
      <c r="B95" s="256" t="s">
        <v>183</v>
      </c>
      <c r="C95" s="256"/>
      <c r="D95" s="188">
        <v>6204.923</v>
      </c>
      <c r="E95" s="188">
        <v>6203.526</v>
      </c>
      <c r="F95" s="143">
        <f>E95/D95*100</f>
        <v>99.97748561908021</v>
      </c>
    </row>
    <row r="96" spans="1:6" ht="16.5" customHeight="1">
      <c r="A96" s="141" t="s">
        <v>185</v>
      </c>
      <c r="B96" s="256" t="s">
        <v>186</v>
      </c>
      <c r="C96" s="256"/>
      <c r="D96" s="188">
        <v>3310.165</v>
      </c>
      <c r="E96" s="188">
        <v>3306.8661599999996</v>
      </c>
      <c r="F96" s="143">
        <f>E96/D96*100</f>
        <v>99.90034212796037</v>
      </c>
    </row>
    <row r="97" spans="1:6" ht="16.5" customHeight="1">
      <c r="A97" s="141" t="s">
        <v>188</v>
      </c>
      <c r="B97" s="256" t="s">
        <v>265</v>
      </c>
      <c r="C97" s="256"/>
      <c r="D97" s="188">
        <v>1249.588</v>
      </c>
      <c r="E97" s="188">
        <v>1249.5284399999998</v>
      </c>
      <c r="F97" s="143">
        <f>E97/D97*100</f>
        <v>99.9952336290041</v>
      </c>
    </row>
    <row r="98" spans="1:6" ht="16.5" customHeight="1">
      <c r="A98" s="141" t="s">
        <v>266</v>
      </c>
      <c r="B98" s="256" t="s">
        <v>267</v>
      </c>
      <c r="C98" s="256"/>
      <c r="D98" s="188">
        <v>1347.643</v>
      </c>
      <c r="E98" s="188">
        <v>1347.6424399999999</v>
      </c>
      <c r="F98" s="143">
        <f>E98/D98*100</f>
        <v>99.99995844596825</v>
      </c>
    </row>
    <row r="99" spans="1:6" ht="16.5" customHeight="1">
      <c r="A99" s="141" t="s">
        <v>190</v>
      </c>
      <c r="B99" s="274" t="s">
        <v>191</v>
      </c>
      <c r="C99" s="274"/>
      <c r="D99" s="188">
        <v>1346.684</v>
      </c>
      <c r="E99" s="188">
        <v>1346.66085</v>
      </c>
      <c r="F99" s="143">
        <f>E99/D99*100</f>
        <v>99.99828096272029</v>
      </c>
    </row>
    <row r="100" spans="1:13" s="189" customFormat="1" ht="15.75" customHeight="1">
      <c r="A100" s="138" t="s">
        <v>268</v>
      </c>
      <c r="B100" s="273" t="s">
        <v>184</v>
      </c>
      <c r="C100" s="273"/>
      <c r="D100" s="168">
        <v>395.73897999999997</v>
      </c>
      <c r="E100" s="168">
        <v>376.11602000000005</v>
      </c>
      <c r="F100" s="140">
        <v>95.04143867758492</v>
      </c>
      <c r="G100" s="131"/>
      <c r="H100" s="131"/>
      <c r="I100" s="131"/>
      <c r="J100" s="131"/>
      <c r="K100" s="131"/>
      <c r="L100" s="131"/>
      <c r="M100" s="131"/>
    </row>
    <row r="101" spans="1:6" ht="16.5" customHeight="1">
      <c r="A101" s="141" t="s">
        <v>269</v>
      </c>
      <c r="B101" s="256" t="s">
        <v>270</v>
      </c>
      <c r="C101" s="256"/>
      <c r="D101" s="142">
        <v>337.2</v>
      </c>
      <c r="E101" s="142">
        <v>335.42004000000003</v>
      </c>
      <c r="F101" s="143">
        <f>E101/D101*100</f>
        <v>99.47213523131674</v>
      </c>
    </row>
    <row r="102" spans="1:6" ht="16.5" customHeight="1">
      <c r="A102" s="141" t="s">
        <v>209</v>
      </c>
      <c r="B102" s="256" t="s">
        <v>271</v>
      </c>
      <c r="C102" s="256"/>
      <c r="D102" s="142">
        <v>54.33898</v>
      </c>
      <c r="E102" s="142">
        <v>36.495979999999996</v>
      </c>
      <c r="F102" s="143">
        <f>E102/D102*100</f>
        <v>67.16353527430952</v>
      </c>
    </row>
    <row r="103" spans="1:6" ht="30" customHeight="1">
      <c r="A103" s="141" t="s">
        <v>272</v>
      </c>
      <c r="B103" s="256" t="s">
        <v>273</v>
      </c>
      <c r="C103" s="256"/>
      <c r="D103" s="142">
        <v>4.2</v>
      </c>
      <c r="E103" s="142">
        <v>4.2</v>
      </c>
      <c r="F103" s="143">
        <f>E103/D103*100</f>
        <v>100</v>
      </c>
    </row>
    <row r="104" spans="1:13" s="189" customFormat="1" ht="47.25" customHeight="1">
      <c r="A104" s="138" t="s">
        <v>274</v>
      </c>
      <c r="B104" s="271" t="s">
        <v>275</v>
      </c>
      <c r="C104" s="271"/>
      <c r="D104" s="168">
        <v>1150</v>
      </c>
      <c r="E104" s="168">
        <v>795.37628</v>
      </c>
      <c r="F104" s="140">
        <v>69.2</v>
      </c>
      <c r="G104" s="131"/>
      <c r="H104" s="131"/>
      <c r="I104" s="131"/>
      <c r="J104" s="131"/>
      <c r="K104" s="131"/>
      <c r="L104" s="131"/>
      <c r="M104" s="131"/>
    </row>
    <row r="105" spans="1:13" s="189" customFormat="1" ht="32.25" customHeight="1">
      <c r="A105" s="138" t="s">
        <v>276</v>
      </c>
      <c r="B105" s="271" t="s">
        <v>277</v>
      </c>
      <c r="C105" s="271"/>
      <c r="D105" s="168">
        <v>1059.5896</v>
      </c>
      <c r="E105" s="168">
        <v>965.5596</v>
      </c>
      <c r="F105" s="140">
        <v>91.12580946434356</v>
      </c>
      <c r="G105" s="131"/>
      <c r="H105" s="131"/>
      <c r="I105" s="131"/>
      <c r="J105" s="131"/>
      <c r="K105" s="131"/>
      <c r="L105" s="131"/>
      <c r="M105" s="131"/>
    </row>
    <row r="106" spans="1:13" s="190" customFormat="1" ht="30" customHeight="1">
      <c r="A106" s="138" t="s">
        <v>278</v>
      </c>
      <c r="B106" s="272" t="s">
        <v>279</v>
      </c>
      <c r="C106" s="272"/>
      <c r="D106" s="168">
        <f>D107+D108</f>
        <v>299</v>
      </c>
      <c r="E106" s="168">
        <f>E107+E108</f>
        <v>299</v>
      </c>
      <c r="F106" s="140">
        <v>100</v>
      </c>
      <c r="G106" s="137"/>
      <c r="H106" s="137"/>
      <c r="I106" s="137"/>
      <c r="J106" s="137"/>
      <c r="K106" s="137"/>
      <c r="L106" s="137"/>
      <c r="M106" s="137"/>
    </row>
    <row r="107" spans="1:6" ht="66" customHeight="1">
      <c r="A107" s="157">
        <v>250344</v>
      </c>
      <c r="B107" s="267" t="s">
        <v>280</v>
      </c>
      <c r="C107" s="268"/>
      <c r="D107" s="142">
        <v>100</v>
      </c>
      <c r="E107" s="142">
        <v>100</v>
      </c>
      <c r="F107" s="143"/>
    </row>
    <row r="108" spans="1:6" ht="62.25" customHeight="1">
      <c r="A108" s="157">
        <v>250380</v>
      </c>
      <c r="B108" s="267" t="s">
        <v>281</v>
      </c>
      <c r="C108" s="268"/>
      <c r="D108" s="142">
        <v>199</v>
      </c>
      <c r="E108" s="142">
        <v>199</v>
      </c>
      <c r="F108" s="143"/>
    </row>
    <row r="109" spans="1:6" ht="18" customHeight="1">
      <c r="A109" s="161">
        <v>250404</v>
      </c>
      <c r="B109" s="269" t="s">
        <v>187</v>
      </c>
      <c r="C109" s="269" t="s">
        <v>282</v>
      </c>
      <c r="D109" s="191">
        <f>D110+D111+D112+D113+D114+D115+D116+D117+D118+D120+D119</f>
        <v>530.7739799999999</v>
      </c>
      <c r="E109" s="191">
        <f>E110+E111+E112+E113+E114+E115+E116+E117+E118+E120+E119</f>
        <v>526.02883</v>
      </c>
      <c r="F109" s="140">
        <f>E109/D109*100</f>
        <v>99.1059942312922</v>
      </c>
    </row>
    <row r="110" spans="1:6" s="144" customFormat="1" ht="18" customHeight="1" hidden="1">
      <c r="A110" s="187" t="s">
        <v>243</v>
      </c>
      <c r="B110" s="263" t="s">
        <v>283</v>
      </c>
      <c r="C110" s="263"/>
      <c r="D110" s="162">
        <v>223.674</v>
      </c>
      <c r="E110" s="147">
        <v>222.13894</v>
      </c>
      <c r="F110" s="159"/>
    </row>
    <row r="111" spans="1:6" s="144" customFormat="1" ht="18" customHeight="1" hidden="1">
      <c r="A111" s="141" t="s">
        <v>249</v>
      </c>
      <c r="B111" s="270" t="s">
        <v>173</v>
      </c>
      <c r="C111" s="270"/>
      <c r="D111" s="162">
        <v>100</v>
      </c>
      <c r="E111" s="147">
        <v>99.97991</v>
      </c>
      <c r="F111" s="159"/>
    </row>
    <row r="112" spans="1:6" s="144" customFormat="1" ht="18" customHeight="1" hidden="1">
      <c r="A112" s="141" t="s">
        <v>255</v>
      </c>
      <c r="B112" s="263" t="s">
        <v>176</v>
      </c>
      <c r="C112" s="263"/>
      <c r="D112" s="162">
        <v>5.2</v>
      </c>
      <c r="E112" s="147">
        <v>5.2</v>
      </c>
      <c r="F112" s="159"/>
    </row>
    <row r="113" spans="1:6" s="144" customFormat="1" ht="19.5" customHeight="1" hidden="1">
      <c r="A113" s="141" t="s">
        <v>263</v>
      </c>
      <c r="B113" s="265" t="s">
        <v>284</v>
      </c>
      <c r="C113" s="266"/>
      <c r="D113" s="162">
        <v>32.6</v>
      </c>
      <c r="E113" s="147">
        <v>32.6</v>
      </c>
      <c r="F113" s="192"/>
    </row>
    <row r="114" spans="1:6" s="144" customFormat="1" ht="18" customHeight="1" hidden="1">
      <c r="A114" s="141" t="s">
        <v>285</v>
      </c>
      <c r="B114" s="263" t="s">
        <v>286</v>
      </c>
      <c r="C114" s="263"/>
      <c r="D114" s="162">
        <v>17.2</v>
      </c>
      <c r="E114" s="147">
        <v>14.4</v>
      </c>
      <c r="F114" s="159"/>
    </row>
    <row r="115" spans="1:6" s="144" customFormat="1" ht="18.75" customHeight="1" hidden="1">
      <c r="A115" s="141">
        <v>35</v>
      </c>
      <c r="B115" s="263" t="s">
        <v>287</v>
      </c>
      <c r="C115" s="263"/>
      <c r="D115" s="162">
        <v>11.29998</v>
      </c>
      <c r="E115" s="147">
        <v>11.29998</v>
      </c>
      <c r="F115" s="159"/>
    </row>
    <row r="116" spans="1:6" s="144" customFormat="1" ht="18" customHeight="1" hidden="1">
      <c r="A116" s="141" t="s">
        <v>274</v>
      </c>
      <c r="B116" s="263" t="s">
        <v>288</v>
      </c>
      <c r="C116" s="263"/>
      <c r="D116" s="162">
        <v>35</v>
      </c>
      <c r="E116" s="147">
        <v>34.997</v>
      </c>
      <c r="F116" s="159"/>
    </row>
    <row r="117" spans="1:6" s="144" customFormat="1" ht="15.75" hidden="1">
      <c r="A117" s="193">
        <v>47</v>
      </c>
      <c r="B117" s="264" t="s">
        <v>289</v>
      </c>
      <c r="C117" s="264"/>
      <c r="D117" s="162">
        <v>10</v>
      </c>
      <c r="E117" s="147">
        <v>10</v>
      </c>
      <c r="F117" s="194"/>
    </row>
    <row r="118" spans="1:6" s="144" customFormat="1" ht="19.5" customHeight="1" hidden="1">
      <c r="A118" s="141" t="s">
        <v>290</v>
      </c>
      <c r="B118" s="256" t="s">
        <v>291</v>
      </c>
      <c r="C118" s="256"/>
      <c r="D118" s="162">
        <v>17.2</v>
      </c>
      <c r="E118" s="147">
        <v>17.2</v>
      </c>
      <c r="F118" s="159"/>
    </row>
    <row r="119" spans="1:6" s="144" customFormat="1" ht="19.5" customHeight="1" hidden="1">
      <c r="A119" s="141" t="s">
        <v>278</v>
      </c>
      <c r="B119" s="256" t="s">
        <v>292</v>
      </c>
      <c r="C119" s="256"/>
      <c r="D119" s="162">
        <v>28.6</v>
      </c>
      <c r="E119" s="147">
        <v>28.6</v>
      </c>
      <c r="F119" s="159"/>
    </row>
    <row r="120" spans="1:6" s="144" customFormat="1" ht="20.25" customHeight="1" hidden="1">
      <c r="A120" s="141" t="s">
        <v>293</v>
      </c>
      <c r="B120" s="256" t="s">
        <v>294</v>
      </c>
      <c r="C120" s="256"/>
      <c r="D120" s="162">
        <v>50</v>
      </c>
      <c r="E120" s="147">
        <v>49.613</v>
      </c>
      <c r="F120" s="159"/>
    </row>
    <row r="121" spans="1:13" s="189" customFormat="1" ht="16.5" customHeight="1">
      <c r="A121" s="161">
        <v>250380</v>
      </c>
      <c r="B121" s="257" t="s">
        <v>295</v>
      </c>
      <c r="C121" s="258"/>
      <c r="D121" s="168">
        <v>99</v>
      </c>
      <c r="E121" s="168">
        <v>99</v>
      </c>
      <c r="F121" s="140">
        <v>100</v>
      </c>
      <c r="G121" s="131"/>
      <c r="H121" s="131"/>
      <c r="I121" s="131"/>
      <c r="J121" s="131"/>
      <c r="K121" s="131"/>
      <c r="L121" s="131"/>
      <c r="M121" s="131"/>
    </row>
    <row r="122" spans="1:6" ht="17.25" customHeight="1">
      <c r="A122" s="259"/>
      <c r="B122" s="261" t="s">
        <v>296</v>
      </c>
      <c r="C122" s="261"/>
      <c r="D122" s="142">
        <v>65</v>
      </c>
      <c r="E122" s="147">
        <v>65</v>
      </c>
      <c r="F122" s="195"/>
    </row>
    <row r="123" spans="1:6" ht="17.25" customHeight="1" thickBot="1">
      <c r="A123" s="260"/>
      <c r="B123" s="262" t="s">
        <v>297</v>
      </c>
      <c r="C123" s="262"/>
      <c r="D123" s="142">
        <v>34</v>
      </c>
      <c r="E123" s="196">
        <v>34</v>
      </c>
      <c r="F123" s="197"/>
    </row>
    <row r="124" spans="1:6" s="201" customFormat="1" ht="18" customHeight="1" thickBot="1">
      <c r="A124" s="198"/>
      <c r="B124" s="253" t="s">
        <v>298</v>
      </c>
      <c r="C124" s="253"/>
      <c r="D124" s="199">
        <f>D5+D53+D72+D77+D87+D90+D94+D100+D104+D105+D106+D109+D121</f>
        <v>176360.43451000002</v>
      </c>
      <c r="E124" s="199">
        <f>E5+E53+E72+E77+E87+E90+E94+E100+E104+E105+E106+E109+E121</f>
        <v>161567.58107</v>
      </c>
      <c r="F124" s="200">
        <f>E124/D124*100</f>
        <v>91.61214731575112</v>
      </c>
    </row>
    <row r="125" spans="1:6" s="185" customFormat="1" ht="18" customHeight="1" thickBot="1">
      <c r="A125" s="202"/>
      <c r="B125" s="254" t="s">
        <v>299</v>
      </c>
      <c r="C125" s="255"/>
      <c r="D125" s="203">
        <v>26945.5</v>
      </c>
      <c r="E125" s="203">
        <v>23607.173570000003</v>
      </c>
      <c r="F125" s="204">
        <v>87.61082024827894</v>
      </c>
    </row>
    <row r="126" spans="4:6" ht="12.75">
      <c r="D126" s="205"/>
      <c r="E126" s="206"/>
      <c r="F126" s="205"/>
    </row>
    <row r="127" spans="2:6" ht="15.75">
      <c r="B127" s="209" t="s">
        <v>300</v>
      </c>
      <c r="C127" s="209"/>
      <c r="D127" s="208"/>
      <c r="E127" s="208"/>
      <c r="F127" s="205"/>
    </row>
    <row r="128" spans="2:6" ht="15.75">
      <c r="B128" s="209" t="s">
        <v>301</v>
      </c>
      <c r="C128" s="209"/>
      <c r="D128" s="209"/>
      <c r="E128" s="209" t="s">
        <v>153</v>
      </c>
      <c r="F128" s="205"/>
    </row>
  </sheetData>
  <mergeCells count="132">
    <mergeCell ref="A1:F1"/>
    <mergeCell ref="E2:F2"/>
    <mergeCell ref="A3:A4"/>
    <mergeCell ref="B3:C3"/>
    <mergeCell ref="D3:D4"/>
    <mergeCell ref="E3:E4"/>
    <mergeCell ref="F3:F4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A65"/>
    <mergeCell ref="B64:C64"/>
    <mergeCell ref="B65:C65"/>
    <mergeCell ref="B66:C66"/>
    <mergeCell ref="B67:C67"/>
    <mergeCell ref="B68:C68"/>
    <mergeCell ref="A69:A71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A122:A123"/>
    <mergeCell ref="B122:C122"/>
    <mergeCell ref="B123:C123"/>
    <mergeCell ref="B116:C116"/>
    <mergeCell ref="B117:C117"/>
    <mergeCell ref="B118:C118"/>
    <mergeCell ref="B119:C119"/>
    <mergeCell ref="B124:C124"/>
    <mergeCell ref="B125:C125"/>
    <mergeCell ref="B120:C120"/>
    <mergeCell ref="B121:C121"/>
  </mergeCells>
  <printOptions/>
  <pageMargins left="0.984251968503937" right="0.2362204724409449" top="0.31496062992125984" bottom="0.2755905511811024" header="0.2362204724409449" footer="0.2362204724409449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Avramenko_V</dc:creator>
  <cp:keywords/>
  <dc:description/>
  <cp:lastModifiedBy>Лариса</cp:lastModifiedBy>
  <cp:lastPrinted>2016-04-06T12:13:35Z</cp:lastPrinted>
  <dcterms:created xsi:type="dcterms:W3CDTF">2011-07-01T10:38:14Z</dcterms:created>
  <dcterms:modified xsi:type="dcterms:W3CDTF">2016-04-07T08:04:12Z</dcterms:modified>
  <cp:category/>
  <cp:version/>
  <cp:contentType/>
  <cp:contentStatus/>
</cp:coreProperties>
</file>