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3" sheetId="1" r:id="rId1"/>
  </sheets>
  <definedNames>
    <definedName name="_xlnm.Print_Titles" localSheetId="0">'Лист3'!$10:$11</definedName>
    <definedName name="_xlnm.Print_Area" localSheetId="0">'Лист3'!$A$1:$G$418</definedName>
  </definedNames>
  <calcPr fullCalcOnLoad="1"/>
</workbook>
</file>

<file path=xl/sharedStrings.xml><?xml version="1.0" encoding="utf-8"?>
<sst xmlns="http://schemas.openxmlformats.org/spreadsheetml/2006/main" count="510" uniqueCount="437">
  <si>
    <t>пров.Експериментальний - вул.Родимцева</t>
  </si>
  <si>
    <t>вул.Калузька</t>
  </si>
  <si>
    <t>вул.Комарова</t>
  </si>
  <si>
    <t xml:space="preserve">вул.Севастопольська        </t>
  </si>
  <si>
    <t>вул.Станіславська</t>
  </si>
  <si>
    <t>вул.Тульська</t>
  </si>
  <si>
    <t>Межовий бульвар</t>
  </si>
  <si>
    <t>вул. Свердлова</t>
  </si>
  <si>
    <t>вул. Садова</t>
  </si>
  <si>
    <t>вул. Соціалістична</t>
  </si>
  <si>
    <t>118-ий мікрорайон (внутрішньодворова)</t>
  </si>
  <si>
    <t>мікрорайон Бєляєва (прибудинкова територія)</t>
  </si>
  <si>
    <t>вул. Кірова</t>
  </si>
  <si>
    <t>вул. Паризької Комуни (+щит)</t>
  </si>
  <si>
    <t>вул. Пальмиро Тольятті</t>
  </si>
  <si>
    <t>вул. Чернишевського</t>
  </si>
  <si>
    <t>вул. Квіткова</t>
  </si>
  <si>
    <t>вул. Володарського</t>
  </si>
  <si>
    <t>вул. Варшавська</t>
  </si>
  <si>
    <t>вул. Генерала Жадова</t>
  </si>
  <si>
    <t>вул Верхня Биківська</t>
  </si>
  <si>
    <t>вул. Пушкіна</t>
  </si>
  <si>
    <t>вул. Глінки</t>
  </si>
  <si>
    <t xml:space="preserve">вул.Волкова </t>
  </si>
  <si>
    <t>Капітальний ремонт перехресть з урахуванням потреб осіб з обмеженними фізичними можливостями, у тому числі виготовлення проектно-кошторисної документації:</t>
  </si>
  <si>
    <t>Виготовлення світлофорного об"єкту на перехресті                               вулиць Яновського та Глінки</t>
  </si>
  <si>
    <t>вул.Велика Перспективна - Преображенська</t>
  </si>
  <si>
    <t>вул.Ушакова - Куроп'ятникова</t>
  </si>
  <si>
    <t>вул.Глинки - 50 років Жовтня</t>
  </si>
  <si>
    <t>вул.Комарова - 50 років Жовтня</t>
  </si>
  <si>
    <t>вул.Андріївська - просп.Правди</t>
  </si>
  <si>
    <t>вул.Жовтневої революції - просп.Правди</t>
  </si>
  <si>
    <t>вул.Велика Пермська - пров.Фортечний</t>
  </si>
  <si>
    <t>вул.Фісановича - пров.Фортечний</t>
  </si>
  <si>
    <t>вул.Кірова - Велика Пермська</t>
  </si>
  <si>
    <t>вул.Велика Перспективна - Велика Пермська</t>
  </si>
  <si>
    <t>вул Велика Перспективна - Верхня Биківська</t>
  </si>
  <si>
    <t>вул. Велика Перспективна – пров.Васильківський</t>
  </si>
  <si>
    <t>вул.Шевченка - В'ячеслава Чорновола</t>
  </si>
  <si>
    <t>вул.Дворцова - В'ячеслава Чорновола</t>
  </si>
  <si>
    <t>вул.Дзержинського - В'ячеслава Чорновола</t>
  </si>
  <si>
    <t>(грн.)</t>
  </si>
  <si>
    <t>Код типової відомчої класифікації видатків місцевих бюджетів</t>
  </si>
  <si>
    <t>Назва головного розпорядника коштів</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</si>
  <si>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</si>
  <si>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</si>
  <si>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</si>
  <si>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Код тимчасової класифікації видатків та кредитування місцевих бюджетів</t>
  </si>
  <si>
    <t xml:space="preserve">Разом видатків на поточний рік </t>
  </si>
  <si>
    <t>Управління капітального будівництва</t>
  </si>
  <si>
    <t>Капітальні вкладення</t>
  </si>
  <si>
    <t>Додаток  5</t>
  </si>
  <si>
    <t>Освіта</t>
  </si>
  <si>
    <t>Дошкiльнi заклади освiти</t>
  </si>
  <si>
    <t>Загальноосвiтнi школи (в т.ч. школа-дитячий садок, iнтернат при школi), спецiалiзованi школи, лiцеї, гiмназiї, колегiуми</t>
  </si>
  <si>
    <t>070000</t>
  </si>
  <si>
    <t>070101</t>
  </si>
  <si>
    <t>070201</t>
  </si>
  <si>
    <t>Охорона здоров`я</t>
  </si>
  <si>
    <t>080000</t>
  </si>
  <si>
    <t>Лікарні</t>
  </si>
  <si>
    <t>Пологовi будинки</t>
  </si>
  <si>
    <t>080300</t>
  </si>
  <si>
    <t>110000</t>
  </si>
  <si>
    <t>Культура i мистецтво</t>
  </si>
  <si>
    <t>110205</t>
  </si>
  <si>
    <t>Школи естетичного виховання дiтей</t>
  </si>
  <si>
    <t>080101</t>
  </si>
  <si>
    <t>Назва об’єктів відповідно  до проектно - кошторисної документації; тощо</t>
  </si>
  <si>
    <t>Капітальний ремонт житлового фонду місцевих органів влади</t>
  </si>
  <si>
    <t>090000</t>
  </si>
  <si>
    <t>Соціальний захист та соціальне забезпечення</t>
  </si>
  <si>
    <t>Полiклiнiки i амбулаторiї (крiм спецiалiзованих полiклiнiк та загальних i спецiалiзованих стоматологiчних полiклiнiк)</t>
  </si>
  <si>
    <t>Найменування коду тимчасової класифікації видатків та кредитування місцевих бюджетів</t>
  </si>
  <si>
    <t>080203</t>
  </si>
  <si>
    <t>Благоустрій міста</t>
  </si>
  <si>
    <t>Внески органів місцевого самоврядування у статутні фонди підприємств</t>
  </si>
  <si>
    <t>РАЗОМ бюджет розвитку</t>
  </si>
  <si>
    <t>Виконавчий комітет міської ради</t>
  </si>
  <si>
    <t>Капітальні видатки</t>
  </si>
  <si>
    <t>Управління охорони здоров"я</t>
  </si>
  <si>
    <t>Охорона здоров"я</t>
  </si>
  <si>
    <t xml:space="preserve"> 080101</t>
  </si>
  <si>
    <t>Пологові будинки</t>
  </si>
  <si>
    <t>Музії і виставки</t>
  </si>
  <si>
    <t>160101</t>
  </si>
  <si>
    <t>Землеустрій</t>
  </si>
  <si>
    <t xml:space="preserve">Управління земельних відносин та охорони навколишнього природного середовища </t>
  </si>
  <si>
    <t>до рішення Кіровоградської міської ради ради</t>
  </si>
  <si>
    <t xml:space="preserve">Головне управління житлово-комунального господарства </t>
  </si>
  <si>
    <t>100000</t>
  </si>
  <si>
    <t>Житлово-комунальне господарство</t>
  </si>
  <si>
    <t>150000</t>
  </si>
  <si>
    <t>Будівництво</t>
  </si>
  <si>
    <t>170000</t>
  </si>
  <si>
    <t>Транспорт, дорожнє господарство, зв’язок,  телекомунікації та інформатика</t>
  </si>
  <si>
    <t>180000</t>
  </si>
  <si>
    <t>Інші послуги, пов'язані з економічною діяльністю</t>
  </si>
  <si>
    <t>Інші видатки</t>
  </si>
  <si>
    <t>03</t>
  </si>
  <si>
    <t>10</t>
  </si>
  <si>
    <t>Управління освіти</t>
  </si>
  <si>
    <t>11</t>
  </si>
  <si>
    <t>Відділ сім'ї та молоді</t>
  </si>
  <si>
    <t>13</t>
  </si>
  <si>
    <t>Відділ фізичної культури та спорту</t>
  </si>
  <si>
    <t>24</t>
  </si>
  <si>
    <t>Відділ культури та туризму</t>
  </si>
  <si>
    <t>14</t>
  </si>
  <si>
    <t>35</t>
  </si>
  <si>
    <t>Управління по сприянню розвитку торгівлі та побутового обслуговування населення</t>
  </si>
  <si>
    <t>56</t>
  </si>
  <si>
    <t xml:space="preserve">Органи місцевого самоврядування  </t>
  </si>
  <si>
    <t>010116</t>
  </si>
  <si>
    <t>75</t>
  </si>
  <si>
    <t xml:space="preserve">Фінансове управління </t>
  </si>
  <si>
    <t>20</t>
  </si>
  <si>
    <t xml:space="preserve">Служба у справах дітей </t>
  </si>
  <si>
    <t>100201</t>
  </si>
  <si>
    <t>Теплові мережі</t>
  </si>
  <si>
    <t>Головне управління ЖКГ</t>
  </si>
  <si>
    <t>090203</t>
  </si>
  <si>
    <t>Будівництво 84-х квартирного житлового будинку  за адресою: вул.Генерала Жадова, 22, корпус 1,  102 мікрорайон, м.Кіровоград, позиція № 29 (друга черга будівництва)</t>
  </si>
  <si>
    <t>Будівництво житлових будинків по вул. Генерала Жадова (позиція 36) за Програмою будівництва доступного житла у м. Кіровограді на 2011-2017 роки</t>
  </si>
  <si>
    <t>Капітальний ремонт житлового будинку, вул.Пожарського, 7</t>
  </si>
  <si>
    <t xml:space="preserve"> </t>
  </si>
  <si>
    <t>Реконструкція господарчого блоку пологового будинку по                      вул. О.Журливої, 1 під житловий будинок</t>
  </si>
  <si>
    <t>Будівництво зливової каналізації по вул. Андріївській</t>
  </si>
  <si>
    <t xml:space="preserve">Будівництво водопроводу по пров.Громадянському на дільниці              від ВК5  до ВК12 </t>
  </si>
  <si>
    <t>250404</t>
  </si>
  <si>
    <t>120400</t>
  </si>
  <si>
    <t>40</t>
  </si>
  <si>
    <t>Капітальний ремонт  ДНЗ  (ясла-садок) № 72 "Гномик", пров.Фортечний, 23-а</t>
  </si>
  <si>
    <t>Капітальний ремонт ДНЗ (ясла-садок) компенсуючого типу                          для дітей з вадами опорно-рухового апарату "Оленка" № 22                                 вул. Комарова, 60</t>
  </si>
  <si>
    <t>Капітальний ремонт ДНЗ (ясла-садок) № 42 "Ювілейний" комбінованого типу вул. Тельмана, 77</t>
  </si>
  <si>
    <t>Капітальний ремонт ДНЗ (ясла-садок) № 52 "Казковий"                                           вул. Комарова, 11</t>
  </si>
  <si>
    <t>Капітальний ремонт ДНЗ (ясла-садок) № 61 "Гніздечко"                     вул. Пацаєва, 3-а</t>
  </si>
  <si>
    <t>Капітальний ремонт ДНЗ (ясла-садок) № 68 "Золота рибка"  компенсуючого типу вул. Конєва, 15-а</t>
  </si>
  <si>
    <t>Капітальний ремонт КЗ “Навчально-виховне об’єднання природничо-економіко-правовий ліцей – спеціалізована школа І-ІІІ ступенів № 8 – позашкільний центр”,  вул. Бєляєва, 1</t>
  </si>
  <si>
    <t>Капітальний ремонт ЗОШ І-ІІІ ступенів № 35, вул. Космонавта Попова, 28/20</t>
  </si>
  <si>
    <t>Капітальний ремонт зовнішнього освітлення навчально-виховного комплексу "ЗОШ  І-ІІІ ступенів №25, природничо-математичний ліцей”, вул.Леваневського, 2-б</t>
  </si>
  <si>
    <t xml:space="preserve"> Капітальний ремонт ЗОШ І-ІІІ ступенів № 29,                                              вул. Червонозорівська, 25</t>
  </si>
  <si>
    <t>Капітальний ремонт спеціалізованої ЗОШ І-ІІІ ступенів  № 32,                                          вул. Курортна, 1</t>
  </si>
  <si>
    <t>Капітальний ремонт КЗ «Навчально-виховне об’єднання - «Загальноосвітня школа І-ІІІ ступенів № 31 з гімназійними класами, центр дитячої та  юнацької творчості  «Сузір’я»,                                    вул. Космонавта Попова, 11-а</t>
  </si>
  <si>
    <t>Капітальний ремонт ЗОШ І-ІІІ ступенів № 33 вул. Микитенка,35/21</t>
  </si>
  <si>
    <t>Капітальний ремонт ЗОШ  І ступеня № 37, смт.Нове, вул.Металургів, 22-а</t>
  </si>
  <si>
    <t xml:space="preserve">Капітальний ремонт зовнішнього освітлення КЗ «Навчально-виховне об’єднання «Загальноосвітня школа  І-ІІІ ступенів № 18 – дошкільний навчальний заклад – центр дитячої та юнацької творчості ”Надія”, вул. Конєва, 9-а </t>
  </si>
  <si>
    <t>Капітальний ремонт ЗОШ І-ІІІ ступенів № 4,  вул. Калініна, 38</t>
  </si>
  <si>
    <t>Капітальний ремонт пральні  КЗ "Кіровоградська міська лікарня швидкої медичної допомоги", вул. Короленка ,56</t>
  </si>
  <si>
    <t>Капітальний ремонт покрівлі центрального корпусу дитячої міської поліклініки № 1, вул. Шевченка, 36</t>
  </si>
  <si>
    <t>Капаітальний ремонт теплових мереж приміщень КЗ "Поліклінічне об'єднання м. Кіровограда", вул. Габдрахманова, 5</t>
  </si>
  <si>
    <t>Інфекційне відділення КЗ "Кіровоградська міська лікарня швидкої медичної допомоги", вул. Короленка, 56</t>
  </si>
  <si>
    <t>Амбулаторія дитячої міської поліклініки №1, вул. Г.Жадова, 21, корп.2</t>
  </si>
  <si>
    <t>Амбулаторія дитячої міської поліклініки №1, вул. Колгоспна,71/24</t>
  </si>
  <si>
    <t>Жіноча консультація №1 пологового будинку №1,                                                             вул. Г.Жадова, 23 корп. 2</t>
  </si>
  <si>
    <t>Приймальне відділення пологового будинку №1, вул. О.Журливої, 1</t>
  </si>
  <si>
    <t>Поліклінічне відділення №2 КЗ "Поліклінічного об'єднання                                                м. Кіровограда", вул. Терешкова, 136</t>
  </si>
  <si>
    <t>Капітальниц ремонт покрівлі поліклінічного відділення №2 КЗ "Поліклінічне об'єдання м. Кіровограда", вул. Терешкової, 136</t>
  </si>
  <si>
    <t>Капітальний ремонт внутрішніх приміщень амбулаторії дитячої міської поліклініки № 1, вул. Генерала.Жадова, 21</t>
  </si>
  <si>
    <t xml:space="preserve">Терапевтичне відділення КЗ "Центральна міська лікарня", стаціонар № 1, вул. Фортеця, 21  </t>
  </si>
  <si>
    <t xml:space="preserve">Капітальний ремонт будівель з облаштуванням пандусів:  </t>
  </si>
  <si>
    <t xml:space="preserve">Капітальний ремонт будівель  з облаштуванням пандусів:  </t>
  </si>
  <si>
    <r>
      <t xml:space="preserve">Капітальний ремонт пральні з заміною парового котла КЗ "Цент-ральна міська лікарня,м. Кіровограда, стаціонар </t>
    </r>
    <r>
      <rPr>
        <sz val="11"/>
        <rFont val="Times New Roman"/>
        <family val="1"/>
      </rPr>
      <t>№1,</t>
    </r>
    <r>
      <rPr>
        <sz val="11"/>
        <rFont val="Times New Roman"/>
        <family val="1"/>
      </rPr>
      <t xml:space="preserve"> Фортеця, 21</t>
    </r>
  </si>
  <si>
    <t>Капітальний ремонт будівлі Кіровоградського міського літературно-меморіального музею І.К.Карпенка-Карого, вул.Тобілевича, 16</t>
  </si>
  <si>
    <t>Капітальний ремонт будівлі музею Арсенія Тарковського, вул.Тарковського, 23</t>
  </si>
  <si>
    <t>Капітальний ремонт будівлі дитячої музичної школи № 1 ім.Г.Г.Нейгауза, вул.Дзержинського, 65</t>
  </si>
  <si>
    <t xml:space="preserve">Будівництво котельні ДЮСШ №2, вул. Курганна, 64 </t>
  </si>
  <si>
    <t>091105</t>
  </si>
  <si>
    <t>Утримання клубів підлітків за місцем проживання</t>
  </si>
  <si>
    <t>73</t>
  </si>
  <si>
    <t xml:space="preserve">Управління економіки </t>
  </si>
  <si>
    <t>Капітальний ремонт приміщень для розміщення ветеранів ВВв,                                          КЗ ЛШМД, вул. Короленка, 56</t>
  </si>
  <si>
    <t>Капітальний ремонт приміщень для розміщення ветеранів ВВв,                                          КЗ "Центральна міська лікарня", Фортеця, 21</t>
  </si>
  <si>
    <t>Капітальний ремонт теплових мереж корпусів стаціонару №1                                             КЗ "Центральна міська лікарня м. Кіровограда", Фортеця, 21</t>
  </si>
  <si>
    <t>Заступник міського голови</t>
  </si>
  <si>
    <t>І.василенко</t>
  </si>
  <si>
    <t>090700</t>
  </si>
  <si>
    <t>Утримання закладів, що надають соціальні послуги дітям, які опинились в складних життєвих обставинах</t>
  </si>
  <si>
    <t>Капітальний ремонт міського соціального гуртожитку для                       дітей-сиріт та дітей позбавлених батьківського піклування,                                  вул. Тельмана, 75-г</t>
  </si>
  <si>
    <t>091206</t>
  </si>
  <si>
    <t>Центр соціальної реабілітації дітей-інвалідів</t>
  </si>
  <si>
    <t>Капітальний ремонт ліфтів</t>
  </si>
  <si>
    <t xml:space="preserve">Реконструкція автономного опалення (у будинках з наявністю автономного опалення 85% і більше) </t>
  </si>
  <si>
    <t>Капітальний ремонт мереж зовнішнього освітлення</t>
  </si>
  <si>
    <t>КПЕМЗО "Місьсвітло"</t>
  </si>
  <si>
    <r>
      <t>Видатки на проведення робіт, пов’</t>
    </r>
    <r>
      <rPr>
        <sz val="11"/>
        <rFont val="Times New Roman CYR"/>
        <family val="0"/>
      </rPr>
      <t xml:space="preserve">язаних з </t>
    </r>
    <r>
      <rPr>
        <sz val="11"/>
        <rFont val="Times New Roman Cyr"/>
        <family val="0"/>
      </rPr>
      <t>будівництвом, утриманням автомобільних доріг</t>
    </r>
  </si>
  <si>
    <t>Загальноосвiтнi школи, лiцеї, гiмназiї, колегiуми</t>
  </si>
  <si>
    <t>070304</t>
  </si>
  <si>
    <t>070802</t>
  </si>
  <si>
    <t>Методична робота, інші заходи по освіті</t>
  </si>
  <si>
    <t>Інші засоби масової інформації</t>
  </si>
  <si>
    <t>Видатки за рахунок субвенцій з державного бюджету</t>
  </si>
  <si>
    <t>ВСЬОГО бюджет розвитку</t>
  </si>
  <si>
    <t>110201</t>
  </si>
  <si>
    <t>Бібліотеки</t>
  </si>
  <si>
    <t>Школи естетичного виховання дітей</t>
  </si>
  <si>
    <t>130102</t>
  </si>
  <si>
    <t>130000</t>
  </si>
  <si>
    <t>Фізична культура і спорт</t>
  </si>
  <si>
    <t>Утримання та навчально-тренувальна робота дитячо-юнацьких спортивних шкіл</t>
  </si>
  <si>
    <t xml:space="preserve">Проведення навчально-тренувальних зборів та навчань </t>
  </si>
  <si>
    <t>Монтаж лічильників обліку електроенергії, вул.Київська, 35</t>
  </si>
  <si>
    <t>Капітальний ремонт приміщення КЗ "Центр соціальної реабіліта-ційний (денного перебування) дітей-інвалідів" в будівлі по вул.Бєляєва, 72</t>
  </si>
  <si>
    <t>Збереження, розвиток, реконструкція та реставрація пам"яток історії і культури</t>
  </si>
  <si>
    <t>Капітальний ремонт будівлі, вул.Дворцова, 9</t>
  </si>
  <si>
    <t>Капітальний ремонт огорожі парку "Ковалівський"</t>
  </si>
  <si>
    <t>Видатки на проведення робіт, пов`язаних з будiвництвом, реконструкцiє, ремонтом,утриманням автомобiльних дорiг</t>
  </si>
  <si>
    <t>Розширення проїзної частини по вул. В.Перспективній біля готелю "Київ" з влаштування заїзної кишені</t>
  </si>
  <si>
    <t>Будівництво котельні міської дитячої лікарні, просп.Університетський, 6</t>
  </si>
  <si>
    <t>Виготовлення витягів з технічної документації про нормативно-грошову оцінку земельних ділянок</t>
  </si>
  <si>
    <t>Капітальний ремонт будівлі ЗОШ І-ІІ ступенів № 12 в мкр. Завадівка м. Кіровоград, вул.50 років Радянської Армії, 9</t>
  </si>
  <si>
    <t>Будівництво котельні  ДНЗ № 73, пров.Кінний 3</t>
  </si>
  <si>
    <t xml:space="preserve">Капітальний ремонт будівель КЗ "Центральна міська лікарня", стаціонар №1, вул. Фортеця, 21 </t>
  </si>
  <si>
    <t>Капітальний ремонт ДНЗ (ясла-садок) № 2 "Ятранчик"                       вул. Шевченка, 41-а</t>
  </si>
  <si>
    <t>Капітальний ремонт ДНЗ (ясла-садок) № 24 "Вогник" ім. В.О. Сухомлинського,  комбінованого типу пров. Училищний, 3-а</t>
  </si>
  <si>
    <t>Капітальний ремонт зовнішнього освітлення ДНЗ (ясла-садок) №69 «Кристалик» комбінованого типу, селище Гірниче,10-лінія, буд.1</t>
  </si>
  <si>
    <t>Капітальний ремонт зовнішнього освітлення ДНЗ (ясла-садок)   №62 "Супутник", вул.Пацаєва, 11-а</t>
  </si>
  <si>
    <t>Капітальний ремонт зовнішнього освітлення ДНЗ (ясла-садок)                                                                       № 65 "Лукомор'я",  вул.Курганна, 2-а</t>
  </si>
  <si>
    <t>Капітальний ремонт зовнішнього освітлення ДНЗ (ясла-садок)                                       № 70 "Оленка", вул. Яновського, 62-а</t>
  </si>
  <si>
    <t>Капітальний ремонт  КЗ «Навчально-виховне об"єднання  –  «Спеціалізований загальноосвітній навчальний заклад І ступеня «Гармонія» – гімназія імені Тараса Шевченка – центр позашкільного виховання «Контакт» , вул. Чорновола, 15</t>
  </si>
  <si>
    <t xml:space="preserve"> Капітальний ремонт ЗОШ І-ІІІ ступенів № 10,   с.Нове,                          вул. Металургів, 33-а</t>
  </si>
  <si>
    <t>Капітальний ремонт зовнішнього освітлення ЗОШ І-ІІІ ступенів                                          № 35, вул. Космонавта Попова, 28/20</t>
  </si>
  <si>
    <t>Капітальний ремонт НВО " Спеціальна загальноосвітня школа-дитячий садок для дітей з вадами слуху", вул. Куроп'ятникова, 19</t>
  </si>
  <si>
    <t>Капітальний ремонт фасаду будівлі старого корпусу пологового будинку №1, вул. О.Журливої, 1</t>
  </si>
  <si>
    <t xml:space="preserve">Неврологічне відділення КЗ "Центральна міська лікарня",                           стаціонар № 1, вул. Фортеця, 21  </t>
  </si>
  <si>
    <r>
      <t>Створення Центру надання адміністративних послуг (</t>
    </r>
    <r>
      <rPr>
        <i/>
        <sz val="11"/>
        <rFont val="Times New Roman"/>
        <family val="1"/>
      </rPr>
      <t>за рахунок субвенції з державного бюджету на фінансування комплексних пілотних проектів з реформування системи надання адміністративних послуг)</t>
    </r>
  </si>
  <si>
    <r>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r>
    <r>
      <rPr>
        <i/>
        <sz val="10"/>
        <rFont val="Times New Roman"/>
        <family val="1"/>
      </rPr>
      <t>(за рахунок субвенції з державного бюджету)</t>
    </r>
  </si>
  <si>
    <t>Капітальний ремонт зовнішнього освітлення  КЗ «Навчально-виховне об’єднання - «Загальноосвітня школа І-ІІІ ступенів № 31                                  з гімназійними класами, центр дитячої та  юнацької творчості  ”Сузір’я”, вул. Космонавта Попова, 11-а</t>
  </si>
  <si>
    <t>І.Василенко</t>
  </si>
  <si>
    <t>Капітальний ремонт КЗ «Навчально-виховне об’єднання «ЗОШ  І-ІІІ ступенів № 20 – дитячий юнатський центр дитячої та юнацької творчості ”Сузір"я”, просп.Перемоги, 16</t>
  </si>
  <si>
    <t>Реконструкція фасадів будівель та благоустрій по вул.Дворцовій</t>
  </si>
  <si>
    <t>Капітальний ремонт будівлі, вул.Калініна,4</t>
  </si>
  <si>
    <t>Капітальний ремонт приміщення , вул.Медвєдева, 11</t>
  </si>
  <si>
    <t>вул.Дзержинського,19</t>
  </si>
  <si>
    <t>вул.Героїв Сталінграда,4</t>
  </si>
  <si>
    <t>вул.50 років Жовтня,9</t>
  </si>
  <si>
    <t>вул.Кременчуцька,7</t>
  </si>
  <si>
    <t>вул.Преображенська,107</t>
  </si>
  <si>
    <t>вул.Черновола,5/3</t>
  </si>
  <si>
    <t>вул.Тельмана,10</t>
  </si>
  <si>
    <t>вул.Комарова,48/149</t>
  </si>
  <si>
    <t>вул.Бєляєва,11</t>
  </si>
  <si>
    <t>вул.Радянська,4</t>
  </si>
  <si>
    <t>вул.Яновського,98</t>
  </si>
  <si>
    <t>вул. Преображенська,10</t>
  </si>
  <si>
    <t>вул.Полтавська, 32</t>
  </si>
  <si>
    <t>просп. Перемоги, 12, корп. 3</t>
  </si>
  <si>
    <t>вул. Кірова, 2</t>
  </si>
  <si>
    <t>пров. Фортечний, 21-а</t>
  </si>
  <si>
    <t>вул. Фрунзе, 18</t>
  </si>
  <si>
    <t>вул.Кірова,1, п.2</t>
  </si>
  <si>
    <t>вул.Родникова,79, п.1</t>
  </si>
  <si>
    <t>вул.Родникова,79, п.2</t>
  </si>
  <si>
    <t>вул.Родникова,79, п.3</t>
  </si>
  <si>
    <t>Реконструкція внутрішньобудинкових електричних мереж</t>
  </si>
  <si>
    <t>вул.50 років Жовтня,22-а,п.1</t>
  </si>
  <si>
    <t>вул.50 років Жовтня,22-а,п.2</t>
  </si>
  <si>
    <t>вул.50 років Жовтня,22-а,п.3</t>
  </si>
  <si>
    <t>вул.50 років Жовтня,22-а,п.4</t>
  </si>
  <si>
    <t>вул.Волкова,6,к.2,п.2</t>
  </si>
  <si>
    <t>вул.Волкова,6,к.3,п.1</t>
  </si>
  <si>
    <t>вул.Волкова,6,к.4,п.1</t>
  </si>
  <si>
    <t>вул.Волкова,6,к.5,п.1</t>
  </si>
  <si>
    <t>вул.Волкова,8,к.2,п.1</t>
  </si>
  <si>
    <t>вул.Волкова,8,к.2,п.2</t>
  </si>
  <si>
    <t>вул.Волкова,8,к.2,п.3</t>
  </si>
  <si>
    <t>вул.Волкова,8,к.3,п.1</t>
  </si>
  <si>
    <t>вул.50 років Жовтня, 22, п.1</t>
  </si>
  <si>
    <t>вул. Героїв Сталінграду, 8</t>
  </si>
  <si>
    <t>вул. Добровольського, 15</t>
  </si>
  <si>
    <t>вул. Добровольського, 14</t>
  </si>
  <si>
    <t>вул. Добровольського, 5</t>
  </si>
  <si>
    <t>вул. Добровольського, 6</t>
  </si>
  <si>
    <t>Реконструкція магістральних теплових мереж від ТЕЦ до                                           вул. Київської</t>
  </si>
  <si>
    <t>вул.Андріївська</t>
  </si>
  <si>
    <t>вул.Козакова</t>
  </si>
  <si>
    <t>вул.Кременчуцька</t>
  </si>
  <si>
    <t xml:space="preserve">вул.Повітянофлотська     </t>
  </si>
  <si>
    <t>вул.Авіаційна, від вул.Варшавської до вул.Братиславської</t>
  </si>
  <si>
    <t xml:space="preserve">Будівництво теплових мереж від котельні ЗОШ № 13 до будівлі ЗОШ І ступеня "Мрія", вул.Бєляєва, 23 </t>
  </si>
  <si>
    <t>Перелік об’єктів, видатки на які у 2012  році будуть проводитися                                                                                                                            за рахунок  коштів бюджету розвитку</t>
  </si>
  <si>
    <t>Капітальний ремонт димарю крематорію пологового будинку №1,                                      вул. О.Журливої, 1</t>
  </si>
  <si>
    <t>Спеціальні загальноосвітні школи-інтернати, школи                                      та інші заклади освіти для дітей з вадами у фізичному                                   чи розумовому розвитку</t>
  </si>
  <si>
    <t>вул. Енергетиків</t>
  </si>
  <si>
    <t>Спеціальні загальноосвітні школи-інтернати, школи та інші заклади освіти для дітей з вадами у фізичному чи розумовому розвитку</t>
  </si>
  <si>
    <t>вул Жовтневої Революції, 70</t>
  </si>
  <si>
    <t>вул.Полтавська, 28 корп. 1</t>
  </si>
  <si>
    <t>вул.Пацаєва,12 корп.1</t>
  </si>
  <si>
    <t>вул.Комуністичний, 1-а</t>
  </si>
  <si>
    <t>вул.Конєва,23, корп.4</t>
  </si>
  <si>
    <t>вул.Бєляєва, 7, корп.1</t>
  </si>
  <si>
    <t>просп.Університетський, 27</t>
  </si>
  <si>
    <t>вул. Волкова,16, корп. 3</t>
  </si>
  <si>
    <t>вул. Бєляєва, 7, корп. 3, 4</t>
  </si>
  <si>
    <t>вул.Комарова,19,п.2</t>
  </si>
  <si>
    <t>вул.Комарова,19, п.3</t>
  </si>
  <si>
    <t>вул.Преображенська,6,п.8</t>
  </si>
  <si>
    <t>вул.Преображенська,6,п.7</t>
  </si>
  <si>
    <t>вул.Преображенська,6,п.4</t>
  </si>
  <si>
    <t>вул.Преображенська,6,п.3</t>
  </si>
  <si>
    <t>вул.Преображенська,6,п.2</t>
  </si>
  <si>
    <t>вул.Преображенська,6,п.1</t>
  </si>
  <si>
    <t>вул.Калініна, 43, п. 3</t>
  </si>
  <si>
    <t>вул.Героїв Сталінграда,7,п.1</t>
  </si>
  <si>
    <t>вул.Героїв Сталінграда,12,к.4,п.5</t>
  </si>
  <si>
    <t>вул.Героїв Сталінграда,14,п.1</t>
  </si>
  <si>
    <t>вул.Героїв Сталінграда,14,п.2</t>
  </si>
  <si>
    <t>вул.Героїв Сталінграда,14,п.3</t>
  </si>
  <si>
    <t>вул.Героїв Сталінграда,14,п.5</t>
  </si>
  <si>
    <t>вул.Героїв Сталінграда,14,п.6</t>
  </si>
  <si>
    <t>вул.Героїв Сталінграда,22,к.2,п.1</t>
  </si>
  <si>
    <t>вул.Героїв Сталінграда,22,к.2,п.2</t>
  </si>
  <si>
    <t>вул.Героїв Сталінграда,22,к.2,п.3</t>
  </si>
  <si>
    <t>вул.Героїв Сталінграда,12,к.1,п.1</t>
  </si>
  <si>
    <t>вул.Героїв Сталінграда,12,к.1,п.2</t>
  </si>
  <si>
    <t>вул.Героїв Сталінграда,12,к.1,п.3</t>
  </si>
  <si>
    <t>вул.Героїв Сталінграда,12,к.1,п.4</t>
  </si>
  <si>
    <t>вул.Героїв Сталінграда,12,к.1,п.5</t>
  </si>
  <si>
    <t>вул. Бєляєва (до вул.Родникової)</t>
  </si>
  <si>
    <t>вул. Космонавта Попова,7,к.1,п.2</t>
  </si>
  <si>
    <t>вул. Космонавта Попова,7,к.1,п.3</t>
  </si>
  <si>
    <t>вул. Космонавта Попова,7,к.1,п.4</t>
  </si>
  <si>
    <t>вул. Космонавта Попова,7,к.1,п.5</t>
  </si>
  <si>
    <t>вул. Волкова,9,к.2,п.1</t>
  </si>
  <si>
    <t>вул. Волкова,9,к.2,п.2</t>
  </si>
  <si>
    <t>вул. Пацаєва,14,к.1,п.3</t>
  </si>
  <si>
    <t>вул. Пацаєва,14,к.1,п.5</t>
  </si>
  <si>
    <t>вул. Космонавта Попова,7,к.1,п.1</t>
  </si>
  <si>
    <t>вул.Волкова,6,к.2,п.1</t>
  </si>
  <si>
    <t>вул.Волкова,6,к.1,п.1</t>
  </si>
  <si>
    <t>вул. 50 років Жовтня,24-а,п.4</t>
  </si>
  <si>
    <t>вул.50 років Жовтня,24-а,п.2</t>
  </si>
  <si>
    <t>вул. 50 років Жовтня,24-а,п.3</t>
  </si>
  <si>
    <t>вул. 50 років Жовтня,24-а,п.1</t>
  </si>
  <si>
    <t>вул.Героїв Сталінграда,22,к.3,п.1</t>
  </si>
  <si>
    <t>вул.Героїв Сталінграда,22,к.3,п.2</t>
  </si>
  <si>
    <t>вул.Героїв Сталінграда,22,к.3,п.3</t>
  </si>
  <si>
    <t>вул.Героїв Сталінграда,12,к.1,п.6</t>
  </si>
  <si>
    <t>вул.Героїв Сталінграда,12,к.4,п.1</t>
  </si>
  <si>
    <t>вул.Героїв Сталінграда,12,к.4,п.2</t>
  </si>
  <si>
    <t>вул.Героїв Сталінграда,12,к.4,п.6</t>
  </si>
  <si>
    <t>вул.Калініна, 39, п. 3</t>
  </si>
  <si>
    <t>вул.Калініна, 41, п. 1</t>
  </si>
  <si>
    <t>вул.Калініна, 41, п. 2</t>
  </si>
  <si>
    <t>вул.Калініна, 41, п. 3</t>
  </si>
  <si>
    <t>вул.Калініна, 43, п. 1</t>
  </si>
  <si>
    <t>вул.Калініна, 43, п. 2</t>
  </si>
  <si>
    <t>просп. Перемоги, 14</t>
  </si>
  <si>
    <t>вул. Миру, 4</t>
  </si>
  <si>
    <t>вул. Космонавта Попова, 15/18</t>
  </si>
  <si>
    <t>вул. Космонавта Попова,18, корп.1</t>
  </si>
  <si>
    <t>вул. Молодіжна,25</t>
  </si>
  <si>
    <t>вул. Пацаєва,2</t>
  </si>
  <si>
    <t>вул. Белінського,2-б</t>
  </si>
  <si>
    <t>вул. Космонавта Попова, 9, корп. 2</t>
  </si>
  <si>
    <t>Капітальний ремонт зовнішнього освітлення ДНЗ (ясла-садок)                    № 35 "Світлячок", вул. Повітрянофлотська, 101</t>
  </si>
  <si>
    <t>Капітальний ремонт ДНЗ (ясла-садок) № 17 "Орлятко" комбінованого типу, вул.Жовтневої революції, 18-а</t>
  </si>
  <si>
    <t xml:space="preserve">Капітальний ремонт гімназії новітніх технологій навчання, вул.Бєляєва,1 </t>
  </si>
  <si>
    <t>Капітальний ремонт КЗ НВО «Загальноосвітній навчальний заклад  І-ІІІ ступенів №1 – дитячий юнатський центр ”Перлинка”, вул.Таврійська, 29/32</t>
  </si>
  <si>
    <t>Капітальний ремонт будівлі ДНЗ (ясла-садок) № 21 "Струмочок", вул.Декабристів, 14</t>
  </si>
  <si>
    <t>Капітальний ремонт КЗ НВК «Загальноосвітня школа  І-ІІІ ступенів №24 - центр  дитячої та юнатської творчесті "Оберіг" (початкові класи), вул.Тимірязева, 85</t>
  </si>
  <si>
    <t>Капітальний ремонт СЗОШ І-ІІІ ступенів № 14, вул. Жовтневої революції, 19</t>
  </si>
  <si>
    <t>Загальнi i спецiалiзованi стоматологiчнi полiклiнiки</t>
  </si>
  <si>
    <t>080500</t>
  </si>
  <si>
    <t>Капітальний ремонт приміщення дитячої стоматологічної поліклініки, вул. Жовтневої революції, 31</t>
  </si>
  <si>
    <t>вул. Генерала Жадова, 23, корп. 2</t>
  </si>
  <si>
    <t>вул. Волкова,28, корп. 3</t>
  </si>
  <si>
    <t>Капітальний ремонт приміщень для відкриття хоспісного відділення на базі комунального закладу "Центральна міська лікарня", вул. Фортеця, 21 м.Кіровоград</t>
  </si>
  <si>
    <t>Управління власності та приватизації комунального майна</t>
  </si>
  <si>
    <t>44</t>
  </si>
  <si>
    <t>Капітальний ремонт покрівель житловогих будинків, у тому числі виготовлення проектно-кошторисної документації:</t>
  </si>
  <si>
    <t>вул. Родникова, 76</t>
  </si>
  <si>
    <t>с.Гірниче, вул.Лінія, 6, буд. 25</t>
  </si>
  <si>
    <t>вул.Героїв Сталінграда,7,п.2</t>
  </si>
  <si>
    <t>с.Гірниче, вул. Лінія, 5 та вул. Лінія, 9</t>
  </si>
  <si>
    <t>пров. Ушинського</t>
  </si>
  <si>
    <t>Капітальний ремонт доріг, у тому числі виготовлення проектно-кошторисної документації:</t>
  </si>
  <si>
    <t>КП "Ритуальна служба-СККПО"</t>
  </si>
  <si>
    <t>Будівництво учбового корпусу та спортзалу ЗОШ І-ІІІ ступенів №2, вул.Новгородська, 41</t>
  </si>
  <si>
    <t>Будівництво магістрального водопроводу по вул.Лелеківській</t>
  </si>
  <si>
    <t>Будівництво госпфекальної каналізації від будівель по вулиці Лесі Українки, Дарвіна, Кільцевій (проектні роботи)</t>
  </si>
  <si>
    <t xml:space="preserve">Будівництво житлових будинків  за Програмою забезпечення молоді житлом до 2012 року </t>
  </si>
  <si>
    <t>Капітальний ремонт будівлі ДНЗ (ясла-садок) № 37 "Ластівка"                       вул. Преображенська, 101</t>
  </si>
  <si>
    <t xml:space="preserve"> Капітальний ремонт ЗОШ І-ІІІ ступенів № 7,  ім.О.Пушкіна, вул.Генерала Шумілова, 30</t>
  </si>
  <si>
    <t>Капітальний ремонт навчально-виховного комплексу "ЗОШ  І-ІІІ ступенів №25, природничо-математичний ліцей”, вул.Леваневського, 2-б</t>
  </si>
  <si>
    <t>Капітальний ремонт КЗ НВК «Загальноосвітня школа  І-ІІІ ступенів №34 - економічно-правовий ліцей "Сучасник" – дитяч-юнатський центр, просп.Комуністичний, 11</t>
  </si>
  <si>
    <t xml:space="preserve">Капітальний ремонт неврологічного відділення КЗ «Центральна міська лікарня м.Кіровограда",  вул.Карла Маркса, 28 </t>
  </si>
  <si>
    <t>Капітальний ремонт пологового будинку №1, вул. О.Журливої, 1</t>
  </si>
  <si>
    <t>Капітальний ремонт приміщення міської стоматологічної поліклініки № 2, просп.Університетський, 29</t>
  </si>
  <si>
    <t>Бiблiотеки</t>
  </si>
  <si>
    <t>Капітальний ремонт бібліотеки №5, вул. Водоп"янова, 60</t>
  </si>
  <si>
    <t>Капітальний ремонт Кіровоградської дитячої школи мистецтв, с.Нове, вул. Металургів, 18</t>
  </si>
  <si>
    <t>Капітальний ремонт житлового будинку, просп. Правди, 8, корп.5</t>
  </si>
  <si>
    <t>Підсилення конструкцій підпірної стіни по вул. Колгоспній у м.Кіровограді</t>
  </si>
  <si>
    <t>130170</t>
  </si>
  <si>
    <t>Утримання та навчально-тринувальна робота дитячо-юнатцьких спортивних шкіл</t>
  </si>
  <si>
    <t>Капітальний ремонь будівлі ДЮСШ № 3, вул.Дзержинського, 31</t>
  </si>
  <si>
    <t>Капітальний ремонт приміщень будівлі по вул. Велика Перспективна, 41 (Карла Маркса, 41) для розміщення Центру надання адміністративних послуг</t>
  </si>
  <si>
    <t>Капітальний ремонт покрівель житлових будинків, у тому числі виготовлення проектно-кошторисної документації:</t>
  </si>
  <si>
    <t>Капітальний ремонт ліфтів:</t>
  </si>
  <si>
    <t>вул. Калініна, 39, п. 1</t>
  </si>
  <si>
    <t>вул..Гагаріна, 9, п. 2</t>
  </si>
  <si>
    <t>вул.Гагаріна, 9, п. 3</t>
  </si>
  <si>
    <t>вул.Калініна, 39, п. 2</t>
  </si>
  <si>
    <t>просп..Перемоги,14, п. 2</t>
  </si>
  <si>
    <t>вул. Маршала Конєва, 5, корп.1, п. 1</t>
  </si>
  <si>
    <t>вул. Маршала Конєва, 5, корп. 1,п. 2</t>
  </si>
  <si>
    <t>вул. Генерала Жадова, 30, п. 7</t>
  </si>
  <si>
    <t>вул. Полтавська, 28, корп.1</t>
  </si>
  <si>
    <t>вул.Єгорова,8</t>
  </si>
  <si>
    <t>Погашення кредиторської заборгованости:</t>
  </si>
  <si>
    <t>вул.Жовтневої революції, 37/16</t>
  </si>
  <si>
    <r>
      <t>Капітальний ремонт  житлових будинків, в т.ч. балконів, карнизів, цоколів, козирків над входами, відмосток  та влаштування  пандусів</t>
    </r>
    <r>
      <rPr>
        <sz val="12"/>
        <rFont val="Times New Roman"/>
        <family val="1"/>
      </rPr>
      <t xml:space="preserve">  біля житлових будинків, у тому числі виготовлення проектно-кошторисної документації :</t>
    </r>
  </si>
  <si>
    <t>Капітальний ремонт внутрішньо-будинкових інженерних мереж</t>
  </si>
  <si>
    <t>просп. Комуністичний 6/5</t>
  </si>
  <si>
    <t>вул. Добровольського, 7</t>
  </si>
  <si>
    <t>вул. Добровольського, 9</t>
  </si>
  <si>
    <t>вул. Добровольського, 20</t>
  </si>
  <si>
    <t>вул. Добровольського, 26</t>
  </si>
  <si>
    <t>вул. Короленка, 34</t>
  </si>
  <si>
    <t>вул. Короленка, 38</t>
  </si>
  <si>
    <t>вул. Короленка,  40</t>
  </si>
  <si>
    <t>вул. Короленка , 42</t>
  </si>
  <si>
    <t xml:space="preserve">Реконструкція внутрішньобудинкових електричних мереж (органі-зація індивідуального обліку електроенергії у житлових будинках )    </t>
  </si>
  <si>
    <t>вул. Володарского</t>
  </si>
  <si>
    <t>вул. Київська</t>
  </si>
  <si>
    <t>вул. Десантників</t>
  </si>
  <si>
    <t>вул. Таврічна</t>
  </si>
  <si>
    <t>вул..Тимірязєва</t>
  </si>
  <si>
    <t>вул. Дзержинського</t>
  </si>
  <si>
    <r>
      <t>Капітальний ремонт</t>
    </r>
    <r>
      <rPr>
        <b/>
        <sz val="11"/>
        <rFont val="Times New Roman"/>
        <family val="1"/>
      </rPr>
      <t xml:space="preserve"> </t>
    </r>
    <r>
      <rPr>
        <sz val="11.5"/>
        <color indexed="8"/>
        <rFont val="Times New Roman"/>
        <family val="1"/>
      </rPr>
      <t>мереж зовнішнього освітлення</t>
    </r>
  </si>
  <si>
    <r>
      <t>Реконструкція та модернізація системи зовнішнього освітлення вулиці Карла Маркса міста Кіровограда</t>
    </r>
    <r>
      <rPr>
        <b/>
        <i/>
        <sz val="11"/>
        <color indexed="8"/>
        <rFont val="Times New Roman"/>
        <family val="1"/>
      </rPr>
      <t xml:space="preserve">                                              </t>
    </r>
  </si>
  <si>
    <t>Влаштування дорожних знаків</t>
  </si>
  <si>
    <t>Капітальний ремонт доріг, у тому числі виготовлення проектно - кошторисної документації</t>
  </si>
  <si>
    <t>площа Богдана Хмельницкого</t>
  </si>
  <si>
    <t>від 29 грудня 2011 року  № 1134</t>
  </si>
  <si>
    <t>,</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</si>
</sst>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
    <numFmt numFmtId="194" formatCode="0.000"/>
    <numFmt numFmtId="195" formatCode="0.0"/>
    <numFmt numFmtId="196" formatCode="000000"/>
    <numFmt numFmtId="197" formatCode="#,##0.0000"/>
  </numFmts>
  <fonts count="34">
    <font>
      <sz val="10"/>
      <name val="Arial"/>
      <family val="0"/>
    </font>
    <font>
      <sz val="10"/>
      <name val="Times New Roman"/>
      <family val="1"/>
    </font>
    <font>
      <b/>
      <sz val="14"/>
      <name val="Times New Roman"/>
      <family val="1"/>
    </font>
    <font>
      <sz val="8"/>
      <name val="Times New Roman"/>
      <family val="1"/>
    </font>
    <font>
      <sz val="9"/>
      <name val="Times New Roman"/>
      <family val="1"/>
    </font>
    <font>
      <b/>
      <sz val="10"/>
      <name val="Arial"/>
      <family val="0"/>
    </font>
    <font>
      <sz val="10"/>
      <name val="Helv"/>
      <family val="0"/>
    </font>
    <font>
      <sz val="11"/>
      <name val="Times New Roman"/>
      <family val="1"/>
    </font>
    <font>
      <i/>
      <sz val="11"/>
      <name val="Times New Roman"/>
      <family val="1"/>
    </font>
    <font>
      <b/>
      <sz val="11"/>
      <name val="Times New Roman"/>
      <family val="1"/>
    </font>
    <font>
      <b/>
      <sz val="10"/>
      <name val="Times New Roman"/>
      <family val="1"/>
    </font>
    <font>
      <sz val="10"/>
      <color indexed="8"/>
      <name val="Times New Roman"/>
      <family val="1"/>
    </font>
    <font>
      <sz val="12"/>
      <name val="Arial"/>
      <family val="0"/>
    </font>
    <font>
      <sz val="11"/>
      <name val="Arial"/>
      <family val="0"/>
    </font>
    <font>
      <sz val="11"/>
      <color indexed="8"/>
      <name val="Times New Roman"/>
      <family val="1"/>
    </font>
    <font>
      <b/>
      <sz val="11"/>
      <color indexed="8"/>
      <name val="Times New Roman"/>
      <family val="1"/>
    </font>
    <font>
      <b/>
      <sz val="12"/>
      <name val="Times New Roman"/>
      <family val="1"/>
    </font>
    <font>
      <sz val="12"/>
      <name val="Times New Roman"/>
      <family val="1"/>
    </font>
    <font>
      <sz val="11"/>
      <name val="Times New Roman CYR"/>
      <family val="0"/>
    </font>
    <font>
      <sz val="11"/>
      <name val="Times New Roman Cyr"/>
      <family val="0"/>
    </font>
    <font>
      <i/>
      <sz val="10"/>
      <name val="Times New Roman"/>
      <family val="1"/>
    </font>
    <font>
      <b/>
      <sz val="13"/>
      <name val="Times New Roman"/>
      <family val="1"/>
    </font>
    <font>
      <i/>
      <sz val="11"/>
      <color indexed="8"/>
      <name val="Times New Roman"/>
      <family val="1"/>
    </font>
    <font>
      <i/>
      <sz val="11"/>
      <color indexed="8"/>
      <name val="Arial"/>
      <family val="2"/>
    </font>
    <font>
      <b/>
      <sz val="12"/>
      <color indexed="8"/>
      <name val="Times New Roman"/>
      <family val="1"/>
    </font>
    <font>
      <b/>
      <sz val="12"/>
      <name val="Arial"/>
      <family val="0"/>
    </font>
    <font>
      <b/>
      <sz val="11"/>
      <name val="Arial"/>
      <family val="0"/>
    </font>
    <font>
      <i/>
      <sz val="12"/>
      <name val="Times New Roman"/>
      <family val="1"/>
    </font>
    <font>
      <b/>
      <i/>
      <sz val="11"/>
      <color indexed="8"/>
      <name val="Times New Roman"/>
      <family val="1"/>
    </font>
    <font>
      <i/>
      <sz val="10"/>
      <name val="Arial"/>
      <family val="0"/>
    </font>
    <font>
      <b/>
      <i/>
      <sz val="11"/>
      <name val="Times New Roman"/>
      <family val="1"/>
    </font>
    <font>
      <b/>
      <i/>
      <sz val="10"/>
      <name val="Arial"/>
      <family val="0"/>
    </font>
    <font>
      <sz val="11.5"/>
      <color indexed="8"/>
      <name val="Times New Roman"/>
      <family val="1"/>
    </font>
    <font>
      <b/>
      <i/>
      <sz val="12"/>
      <name val="Times New Roman"/>
      <family val="1"/>
    </font>
  </fonts>
  <fills count="8">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s>
  <borders count="39">
    <border>
      <left/>
      <right/>
      <top/>
      <bottom/>
      <diagonal/>
    </border>
    <border>
      <left style="medium"/>
      <right style="thin"/>
      <top style="medium"/>
      <bottom style="thin"/>
    </border>
    <border>
      <left style="thin"/>
      <right style="thin"/>
      <top style="medium"/>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color indexed="63"/>
      </right>
      <top>
        <color indexed="63"/>
      </top>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medium"/>
      <right>
        <color indexed="63"/>
      </right>
      <top>
        <color indexed="63"/>
      </top>
      <bottom>
        <color indexed="63"/>
      </bottom>
    </border>
    <border>
      <left style="thin"/>
      <right style="medium"/>
      <top>
        <color indexed="63"/>
      </top>
      <bottom style="thin"/>
    </border>
    <border>
      <left style="thin"/>
      <right style="medium"/>
      <top>
        <color indexed="63"/>
      </top>
      <bottom>
        <color indexed="63"/>
      </bottom>
    </border>
    <border>
      <left style="thin"/>
      <right style="thin"/>
      <top>
        <color indexed="63"/>
      </top>
      <bottom style="thin"/>
    </border>
    <border>
      <left style="medium"/>
      <right style="thin"/>
      <top style="thin"/>
      <bottom style="medium"/>
    </border>
    <border>
      <left style="thin"/>
      <right style="thin"/>
      <top>
        <color indexed="63"/>
      </top>
      <bottom style="medium"/>
    </border>
    <border>
      <left style="medium"/>
      <right style="thin"/>
      <top>
        <color indexed="63"/>
      </top>
      <bottom style="thin"/>
    </border>
    <border>
      <left style="medium"/>
      <right style="thin"/>
      <top style="medium"/>
      <bottom style="medium"/>
    </border>
    <border>
      <left style="thin"/>
      <right>
        <color indexed="63"/>
      </right>
      <top style="thin"/>
      <bottom>
        <color indexed="63"/>
      </bottom>
    </border>
    <border>
      <left>
        <color indexed="63"/>
      </left>
      <right style="thin"/>
      <top style="thin"/>
      <bottom style="thin"/>
    </border>
    <border>
      <left>
        <color indexed="63"/>
      </left>
      <right style="thin"/>
      <top>
        <color indexed="63"/>
      </top>
      <bottom style="thin"/>
    </border>
    <border>
      <left style="thin"/>
      <right style="medium"/>
      <top style="thin"/>
      <bottom>
        <color indexed="63"/>
      </bottom>
    </border>
    <border>
      <left style="thin"/>
      <right style="thin"/>
      <top style="thin"/>
      <bottom style="medium"/>
    </border>
    <border>
      <left>
        <color indexed="63"/>
      </left>
      <right style="thin"/>
      <top style="thin"/>
      <bottom style="medium"/>
    </border>
    <border>
      <left>
        <color indexed="63"/>
      </left>
      <right style="medium"/>
      <top>
        <color indexed="63"/>
      </top>
      <bottom style="thin"/>
    </border>
    <border>
      <left>
        <color indexed="63"/>
      </left>
      <right style="thin"/>
      <top>
        <color indexed="63"/>
      </top>
      <bottom>
        <color indexed="63"/>
      </bottom>
    </border>
    <border>
      <left style="thin"/>
      <right style="medium"/>
      <top style="thin"/>
      <bottom style="medium"/>
    </border>
    <border>
      <left style="thin"/>
      <right style="medium"/>
      <top>
        <color indexed="63"/>
      </top>
      <bottom style="medium"/>
    </border>
    <border>
      <left>
        <color indexed="63"/>
      </left>
      <right style="medium"/>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medium"/>
      <top style="medium"/>
      <bottom style="medium"/>
    </border>
    <border>
      <left style="thin"/>
      <right style="medium"/>
      <top style="medium"/>
      <bottom style="thin"/>
    </border>
    <border>
      <left style="thin"/>
      <right>
        <color indexed="63"/>
      </right>
      <top style="medium"/>
      <bottom style="medium"/>
    </border>
    <border>
      <left>
        <color indexed="63"/>
      </left>
      <right style="thin"/>
      <top style="medium"/>
      <bottom style="medium"/>
    </border>
    <border>
      <left style="thin"/>
      <right>
        <color indexed="63"/>
      </right>
      <top style="thin"/>
      <bottom style="medium"/>
    </border>
    <border>
      <left style="thin"/>
      <right>
        <color indexed="63"/>
      </right>
      <top>
        <color indexed="63"/>
      </top>
      <bottom>
        <color indexed="63"/>
      </bottom>
    </border>
    <border>
      <left>
        <color indexed="63"/>
      </left>
      <right>
        <color indexed="63"/>
      </right>
      <top style="thin"/>
      <bottom style="thin"/>
    </border>
  </borders>
  <cellStyleXfs count="20">
    <xf numFmtId="0" fontId="6"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339">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3" fillId="0" borderId="0" xfId="0" applyFont="1" applyAlignment="1">
      <alignment horizontal="right"/>
    </xf>
    <xf numFmtId="0" fontId="5" fillId="0" borderId="0" xfId="0" applyFont="1" applyAlignment="1">
      <alignment/>
    </xf>
    <xf numFmtId="0" fontId="4" fillId="0" borderId="1" xfId="0" applyFont="1" applyBorder="1" applyAlignment="1">
      <alignment horizontal="center" wrapText="1"/>
    </xf>
    <xf numFmtId="0" fontId="4" fillId="0" borderId="2" xfId="0" applyFont="1" applyBorder="1" applyAlignment="1">
      <alignment horizontal="center" vertical="center" wrapText="1"/>
    </xf>
    <xf numFmtId="0" fontId="1" fillId="0" borderId="0" xfId="0" applyFont="1" applyAlignment="1">
      <alignment horizontal="center"/>
    </xf>
    <xf numFmtId="0" fontId="0" fillId="2" borderId="0" xfId="0" applyFill="1" applyAlignment="1">
      <alignment/>
    </xf>
    <xf numFmtId="0" fontId="5" fillId="2" borderId="0" xfId="0" applyFont="1" applyFill="1" applyAlignment="1">
      <alignment/>
    </xf>
    <xf numFmtId="0" fontId="0" fillId="0" borderId="0" xfId="0" applyFill="1" applyAlignment="1">
      <alignment/>
    </xf>
    <xf numFmtId="49" fontId="7" fillId="0" borderId="3" xfId="0" applyNumberFormat="1" applyFont="1" applyFill="1" applyBorder="1" applyAlignment="1">
      <alignment horizontal="left" vertical="center" wrapText="1"/>
    </xf>
    <xf numFmtId="0" fontId="12" fillId="0" borderId="0" xfId="0" applyFont="1" applyFill="1" applyAlignment="1">
      <alignment/>
    </xf>
    <xf numFmtId="49" fontId="9" fillId="0" borderId="3" xfId="0" applyNumberFormat="1" applyFont="1" applyFill="1" applyBorder="1" applyAlignment="1">
      <alignment horizontal="left" vertical="center" wrapText="1"/>
    </xf>
    <xf numFmtId="0" fontId="5" fillId="0" borderId="0" xfId="0" applyFont="1" applyFill="1" applyAlignment="1">
      <alignment/>
    </xf>
    <xf numFmtId="0" fontId="0" fillId="0" borderId="0" xfId="0" applyFont="1" applyFill="1" applyAlignment="1">
      <alignment/>
    </xf>
    <xf numFmtId="4" fontId="9" fillId="2" borderId="3" xfId="0" applyNumberFormat="1" applyFont="1" applyFill="1" applyBorder="1" applyAlignment="1">
      <alignment horizontal="center" vertical="center"/>
    </xf>
    <xf numFmtId="0" fontId="9" fillId="0" borderId="4" xfId="0" applyFont="1" applyFill="1" applyBorder="1" applyAlignment="1">
      <alignment vertical="center" wrapText="1"/>
    </xf>
    <xf numFmtId="49" fontId="9" fillId="0" borderId="5" xfId="0" applyNumberFormat="1" applyFont="1" applyBorder="1" applyAlignment="1">
      <alignment horizontal="center" vertical="center" wrapText="1"/>
    </xf>
    <xf numFmtId="4" fontId="9" fillId="0" borderId="3" xfId="0" applyNumberFormat="1" applyFont="1" applyBorder="1" applyAlignment="1">
      <alignment horizontal="center" vertical="center"/>
    </xf>
    <xf numFmtId="49" fontId="9" fillId="2" borderId="5" xfId="0" applyNumberFormat="1" applyFont="1" applyFill="1" applyBorder="1" applyAlignment="1">
      <alignment horizontal="center" vertical="center" wrapText="1"/>
    </xf>
    <xf numFmtId="4" fontId="9" fillId="2" borderId="6" xfId="0" applyNumberFormat="1" applyFont="1" applyFill="1" applyBorder="1" applyAlignment="1">
      <alignment horizontal="center" vertical="center"/>
    </xf>
    <xf numFmtId="49" fontId="9" fillId="0" borderId="5"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xf>
    <xf numFmtId="4" fontId="9" fillId="0" borderId="7" xfId="0" applyNumberFormat="1" applyFont="1" applyFill="1" applyBorder="1" applyAlignment="1">
      <alignment horizontal="center" vertical="center"/>
    </xf>
    <xf numFmtId="4" fontId="7" fillId="0" borderId="7" xfId="0" applyNumberFormat="1" applyFont="1" applyFill="1" applyBorder="1" applyAlignment="1">
      <alignment horizontal="center" vertical="center"/>
    </xf>
    <xf numFmtId="0" fontId="7" fillId="0" borderId="3" xfId="0" applyFont="1" applyFill="1" applyBorder="1" applyAlignment="1">
      <alignment horizontal="center" vertical="center"/>
    </xf>
    <xf numFmtId="49" fontId="9" fillId="0" borderId="5" xfId="0" applyNumberFormat="1" applyFont="1" applyBorder="1" applyAlignment="1">
      <alignment horizontal="center" vertical="justify" wrapText="1"/>
    </xf>
    <xf numFmtId="49" fontId="9" fillId="2" borderId="5" xfId="0" applyNumberFormat="1" applyFont="1" applyFill="1" applyBorder="1" applyAlignment="1">
      <alignment horizontal="center" vertical="top" wrapText="1"/>
    </xf>
    <xf numFmtId="49" fontId="7" fillId="0" borderId="5" xfId="0" applyNumberFormat="1" applyFont="1" applyBorder="1" applyAlignment="1">
      <alignment horizontal="center" vertical="center" wrapText="1"/>
    </xf>
    <xf numFmtId="49" fontId="9" fillId="0" borderId="8" xfId="0" applyNumberFormat="1" applyFont="1" applyFill="1" applyBorder="1" applyAlignment="1">
      <alignment horizontal="center" vertical="center" wrapText="1"/>
    </xf>
    <xf numFmtId="0" fontId="7" fillId="0" borderId="8" xfId="0" applyFont="1" applyFill="1" applyBorder="1" applyAlignment="1">
      <alignment horizontal="center" wrapText="1"/>
    </xf>
    <xf numFmtId="4" fontId="7" fillId="0" borderId="9" xfId="0" applyNumberFormat="1" applyFont="1" applyFill="1" applyBorder="1" applyAlignment="1">
      <alignment horizontal="center" vertical="center"/>
    </xf>
    <xf numFmtId="49" fontId="9" fillId="2" borderId="5" xfId="0" applyNumberFormat="1" applyFont="1" applyFill="1" applyBorder="1" applyAlignment="1">
      <alignment horizontal="center" vertical="center" wrapText="1"/>
    </xf>
    <xf numFmtId="0" fontId="7" fillId="0" borderId="10" xfId="0" applyFont="1" applyFill="1" applyBorder="1" applyAlignment="1">
      <alignment horizontal="center" wrapText="1"/>
    </xf>
    <xf numFmtId="4" fontId="7" fillId="0" borderId="7" xfId="0" applyNumberFormat="1" applyFont="1" applyFill="1" applyBorder="1" applyAlignment="1">
      <alignment horizontal="center"/>
    </xf>
    <xf numFmtId="49" fontId="9" fillId="0" borderId="11" xfId="0" applyNumberFormat="1" applyFont="1" applyFill="1" applyBorder="1" applyAlignment="1">
      <alignment horizontal="center" vertical="center" wrapText="1"/>
    </xf>
    <xf numFmtId="4" fontId="9" fillId="0" borderId="12"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wrapText="1"/>
    </xf>
    <xf numFmtId="4" fontId="7" fillId="0" borderId="13" xfId="0" applyNumberFormat="1" applyFont="1" applyFill="1" applyBorder="1" applyAlignment="1">
      <alignment horizontal="center" vertical="center"/>
    </xf>
    <xf numFmtId="0" fontId="9" fillId="0" borderId="5" xfId="0" applyFont="1" applyFill="1" applyBorder="1" applyAlignment="1">
      <alignment horizontal="center" vertical="center" wrapText="1"/>
    </xf>
    <xf numFmtId="4" fontId="7" fillId="0" borderId="3" xfId="0" applyNumberFormat="1" applyFont="1" applyFill="1" applyBorder="1" applyAlignment="1">
      <alignment horizontal="center" vertical="center"/>
    </xf>
    <xf numFmtId="4" fontId="7" fillId="0" borderId="12" xfId="0" applyNumberFormat="1" applyFont="1" applyFill="1" applyBorder="1" applyAlignment="1">
      <alignment horizontal="center" vertical="center"/>
    </xf>
    <xf numFmtId="4" fontId="7" fillId="0" borderId="14" xfId="0" applyNumberFormat="1" applyFont="1" applyFill="1" applyBorder="1" applyAlignment="1">
      <alignment horizontal="center" vertical="center"/>
    </xf>
    <xf numFmtId="4" fontId="7" fillId="0" borderId="3" xfId="0" applyNumberFormat="1"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4" fontId="9" fillId="0" borderId="7" xfId="0" applyNumberFormat="1" applyFont="1" applyFill="1" applyBorder="1" applyAlignment="1">
      <alignment horizontal="center" vertical="center" wrapText="1"/>
    </xf>
    <xf numFmtId="49" fontId="7" fillId="0" borderId="10" xfId="0" applyNumberFormat="1" applyFont="1" applyBorder="1" applyAlignment="1">
      <alignment vertical="center" wrapText="1"/>
    </xf>
    <xf numFmtId="49" fontId="7" fillId="0" borderId="17" xfId="0" applyNumberFormat="1" applyFont="1" applyBorder="1" applyAlignment="1">
      <alignment vertical="center" wrapText="1"/>
    </xf>
    <xf numFmtId="0" fontId="0" fillId="3" borderId="0" xfId="0" applyFill="1" applyAlignment="1">
      <alignment/>
    </xf>
    <xf numFmtId="49" fontId="9" fillId="0" borderId="5" xfId="0" applyNumberFormat="1" applyFont="1" applyFill="1" applyBorder="1" applyAlignment="1">
      <alignment horizontal="center" vertical="top" wrapText="1"/>
    </xf>
    <xf numFmtId="4" fontId="7" fillId="0" borderId="6" xfId="0" applyNumberFormat="1" applyFont="1" applyFill="1" applyBorder="1" applyAlignment="1">
      <alignment horizontal="center" vertical="center"/>
    </xf>
    <xf numFmtId="49" fontId="7" fillId="0" borderId="4" xfId="0" applyNumberFormat="1" applyFont="1" applyFill="1" applyBorder="1" applyAlignment="1">
      <alignment vertical="center" wrapText="1"/>
    </xf>
    <xf numFmtId="4" fontId="9" fillId="0" borderId="6" xfId="0" applyNumberFormat="1" applyFont="1" applyFill="1" applyBorder="1" applyAlignment="1">
      <alignment horizontal="center" vertical="center"/>
    </xf>
    <xf numFmtId="4" fontId="8" fillId="0" borderId="6" xfId="0" applyNumberFormat="1" applyFont="1" applyFill="1" applyBorder="1" applyAlignment="1">
      <alignment horizontal="center" vertical="center"/>
    </xf>
    <xf numFmtId="0" fontId="0" fillId="4" borderId="0" xfId="0" applyFill="1" applyAlignment="1">
      <alignment/>
    </xf>
    <xf numFmtId="4" fontId="9" fillId="2" borderId="7" xfId="0" applyNumberFormat="1" applyFont="1" applyFill="1" applyBorder="1" applyAlignment="1">
      <alignment horizontal="center" vertical="center"/>
    </xf>
    <xf numFmtId="49" fontId="9" fillId="0" borderId="5" xfId="0" applyNumberFormat="1" applyFont="1" applyFill="1" applyBorder="1" applyAlignment="1">
      <alignment horizontal="center" vertical="center" wrapText="1"/>
    </xf>
    <xf numFmtId="49" fontId="7" fillId="0" borderId="8" xfId="0" applyNumberFormat="1" applyFont="1" applyFill="1" applyBorder="1" applyAlignment="1">
      <alignment vertical="center" wrapText="1"/>
    </xf>
    <xf numFmtId="49" fontId="7" fillId="0" borderId="10" xfId="0" applyNumberFormat="1" applyFont="1" applyFill="1" applyBorder="1" applyAlignment="1">
      <alignment vertical="center" wrapText="1"/>
    </xf>
    <xf numFmtId="49" fontId="7" fillId="0" borderId="17" xfId="0" applyNumberFormat="1" applyFont="1" applyFill="1" applyBorder="1" applyAlignment="1">
      <alignment vertical="center" wrapText="1"/>
    </xf>
    <xf numFmtId="4" fontId="7" fillId="0" borderId="12" xfId="0" applyNumberFormat="1" applyFont="1" applyFill="1" applyBorder="1" applyAlignment="1">
      <alignment horizontal="center" vertical="center" wrapText="1"/>
    </xf>
    <xf numFmtId="4" fontId="9" fillId="0" borderId="12" xfId="0" applyNumberFormat="1" applyFont="1" applyFill="1" applyBorder="1" applyAlignment="1">
      <alignment horizontal="center" vertical="center"/>
    </xf>
    <xf numFmtId="0" fontId="7" fillId="0" borderId="9" xfId="0" applyFont="1" applyFill="1" applyBorder="1" applyAlignment="1">
      <alignment vertical="center" wrapText="1"/>
    </xf>
    <xf numFmtId="0" fontId="7" fillId="0" borderId="18" xfId="0" applyFont="1" applyFill="1" applyBorder="1" applyAlignment="1">
      <alignment horizontal="center" wrapText="1"/>
    </xf>
    <xf numFmtId="4" fontId="9" fillId="0" borderId="7" xfId="0" applyNumberFormat="1" applyFont="1" applyFill="1" applyBorder="1" applyAlignment="1">
      <alignment horizontal="center"/>
    </xf>
    <xf numFmtId="0" fontId="9" fillId="0" borderId="19" xfId="0" applyFont="1" applyFill="1" applyBorder="1" applyAlignment="1">
      <alignment vertical="top" wrapText="1"/>
    </xf>
    <xf numFmtId="49" fontId="7" fillId="0" borderId="4" xfId="0" applyNumberFormat="1" applyFont="1" applyFill="1" applyBorder="1" applyAlignment="1">
      <alignment horizontal="left" vertical="center" wrapText="1"/>
    </xf>
    <xf numFmtId="49" fontId="7" fillId="0" borderId="20" xfId="0" applyNumberFormat="1" applyFont="1" applyFill="1" applyBorder="1" applyAlignment="1">
      <alignment horizontal="left" vertical="center" wrapText="1"/>
    </xf>
    <xf numFmtId="4" fontId="9" fillId="0" borderId="21" xfId="0" applyNumberFormat="1" applyFont="1" applyFill="1" applyBorder="1" applyAlignment="1">
      <alignment horizontal="center" vertical="center"/>
    </xf>
    <xf numFmtId="49" fontId="9" fillId="0" borderId="8" xfId="0" applyNumberFormat="1" applyFont="1" applyBorder="1" applyAlignment="1">
      <alignment vertical="justify" wrapText="1"/>
    </xf>
    <xf numFmtId="4" fontId="8" fillId="0" borderId="12" xfId="0" applyNumberFormat="1" applyFont="1" applyFill="1" applyBorder="1" applyAlignment="1">
      <alignment horizontal="center" vertical="center"/>
    </xf>
    <xf numFmtId="0" fontId="9" fillId="2" borderId="5" xfId="0" applyFont="1" applyFill="1" applyBorder="1" applyAlignment="1">
      <alignment horizontal="center" vertical="top" wrapText="1"/>
    </xf>
    <xf numFmtId="4" fontId="7" fillId="0" borderId="22" xfId="0" applyNumberFormat="1" applyFont="1" applyFill="1" applyBorder="1" applyAlignment="1">
      <alignment horizontal="center" vertical="center"/>
    </xf>
    <xf numFmtId="0" fontId="5" fillId="0" borderId="5" xfId="0" applyFont="1" applyFill="1" applyBorder="1" applyAlignment="1">
      <alignment/>
    </xf>
    <xf numFmtId="0" fontId="1" fillId="0" borderId="17" xfId="0" applyFont="1" applyFill="1" applyBorder="1" applyAlignment="1">
      <alignment horizontal="center" wrapText="1"/>
    </xf>
    <xf numFmtId="49" fontId="10" fillId="0" borderId="5" xfId="0" applyNumberFormat="1" applyFont="1" applyFill="1" applyBorder="1" applyAlignment="1">
      <alignment horizontal="center" vertical="center" wrapText="1"/>
    </xf>
    <xf numFmtId="0" fontId="9" fillId="0" borderId="8" xfId="0" applyFont="1" applyFill="1" applyBorder="1" applyAlignment="1">
      <alignment vertical="center" wrapTex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13" fillId="0" borderId="8" xfId="0" applyFont="1" applyBorder="1" applyAlignment="1">
      <alignment/>
    </xf>
    <xf numFmtId="0" fontId="13" fillId="0" borderId="10" xfId="0" applyFont="1" applyBorder="1" applyAlignment="1">
      <alignment/>
    </xf>
    <xf numFmtId="49" fontId="9" fillId="0" borderId="8" xfId="0" applyNumberFormat="1" applyFont="1" applyBorder="1" applyAlignment="1">
      <alignment vertical="center" wrapText="1"/>
    </xf>
    <xf numFmtId="49" fontId="9" fillId="0" borderId="10" xfId="0" applyNumberFormat="1" applyFont="1" applyBorder="1" applyAlignment="1">
      <alignment vertical="center" wrapText="1"/>
    </xf>
    <xf numFmtId="49" fontId="9" fillId="0" borderId="17" xfId="0" applyNumberFormat="1" applyFont="1" applyBorder="1" applyAlignment="1">
      <alignment vertical="center" wrapText="1"/>
    </xf>
    <xf numFmtId="49" fontId="9" fillId="0" borderId="10" xfId="0" applyNumberFormat="1" applyFont="1" applyBorder="1" applyAlignment="1">
      <alignment vertical="justify" wrapText="1"/>
    </xf>
    <xf numFmtId="0" fontId="16" fillId="0" borderId="17" xfId="0" applyFont="1" applyFill="1" applyBorder="1" applyAlignment="1">
      <alignment horizontal="center" vertical="center" wrapText="1"/>
    </xf>
    <xf numFmtId="192" fontId="14" fillId="0" borderId="20" xfId="0" applyNumberFormat="1" applyFont="1" applyFill="1" applyBorder="1" applyAlignment="1">
      <alignment horizontal="center" vertical="center" wrapText="1"/>
    </xf>
    <xf numFmtId="192" fontId="15" fillId="0" borderId="20" xfId="0" applyNumberFormat="1" applyFont="1" applyFill="1" applyBorder="1" applyAlignment="1">
      <alignment horizontal="center" vertical="center" wrapText="1"/>
    </xf>
    <xf numFmtId="192" fontId="7" fillId="0" borderId="20" xfId="0" applyNumberFormat="1" applyFont="1" applyFill="1" applyBorder="1" applyAlignment="1">
      <alignment horizontal="center" vertical="center" wrapText="1"/>
    </xf>
    <xf numFmtId="0" fontId="7" fillId="0" borderId="20" xfId="0" applyFont="1" applyFill="1" applyBorder="1" applyAlignment="1">
      <alignment horizontal="center" wrapText="1"/>
    </xf>
    <xf numFmtId="0" fontId="8" fillId="0" borderId="20" xfId="0" applyFont="1" applyFill="1" applyBorder="1" applyAlignment="1">
      <alignment horizontal="center" wrapText="1"/>
    </xf>
    <xf numFmtId="0" fontId="7" fillId="0" borderId="21" xfId="0" applyFont="1" applyFill="1" applyBorder="1" applyAlignment="1">
      <alignment horizontal="center" vertical="center"/>
    </xf>
    <xf numFmtId="0" fontId="9" fillId="0" borderId="21" xfId="0" applyFont="1" applyFill="1" applyBorder="1" applyAlignment="1">
      <alignment horizontal="center" vertical="center"/>
    </xf>
    <xf numFmtId="0" fontId="7" fillId="0" borderId="20" xfId="0" applyFont="1" applyFill="1" applyBorder="1" applyAlignment="1">
      <alignment horizontal="center" vertical="center"/>
    </xf>
    <xf numFmtId="0" fontId="9" fillId="0" borderId="20" xfId="0" applyFont="1" applyFill="1" applyBorder="1" applyAlignment="1">
      <alignment horizontal="center" vertical="center"/>
    </xf>
    <xf numFmtId="0" fontId="1" fillId="0" borderId="20" xfId="0" applyFont="1" applyFill="1" applyBorder="1" applyAlignment="1">
      <alignment/>
    </xf>
    <xf numFmtId="0" fontId="1" fillId="0" borderId="20" xfId="0" applyFont="1" applyBorder="1" applyAlignment="1">
      <alignment/>
    </xf>
    <xf numFmtId="4" fontId="7" fillId="0" borderId="3" xfId="0" applyNumberFormat="1" applyFont="1" applyFill="1" applyBorder="1" applyAlignment="1">
      <alignment horizontal="center"/>
    </xf>
    <xf numFmtId="4" fontId="9" fillId="0" borderId="3" xfId="0" applyNumberFormat="1" applyFont="1" applyFill="1" applyBorder="1" applyAlignment="1">
      <alignment horizontal="center"/>
    </xf>
    <xf numFmtId="4" fontId="9" fillId="0" borderId="3" xfId="0" applyNumberFormat="1" applyFont="1" applyFill="1" applyBorder="1" applyAlignment="1">
      <alignment horizontal="center" vertical="center" wrapText="1"/>
    </xf>
    <xf numFmtId="4" fontId="7" fillId="0" borderId="23" xfId="0" applyNumberFormat="1" applyFont="1" applyFill="1" applyBorder="1" applyAlignment="1">
      <alignment horizontal="center" vertical="center"/>
    </xf>
    <xf numFmtId="0" fontId="7" fillId="0" borderId="24" xfId="0" applyFont="1" applyFill="1" applyBorder="1" applyAlignment="1">
      <alignment horizontal="center" vertical="center"/>
    </xf>
    <xf numFmtId="4" fontId="9" fillId="0" borderId="14" xfId="0" applyNumberFormat="1" applyFont="1" applyFill="1" applyBorder="1" applyAlignment="1">
      <alignment horizontal="center" vertical="center" wrapText="1"/>
    </xf>
    <xf numFmtId="4" fontId="9" fillId="0" borderId="25" xfId="0" applyNumberFormat="1" applyFont="1" applyFill="1" applyBorder="1" applyAlignment="1">
      <alignment horizontal="center" vertical="center"/>
    </xf>
    <xf numFmtId="4" fontId="9" fillId="2" borderId="12" xfId="0" applyNumberFormat="1" applyFont="1" applyFill="1" applyBorder="1" applyAlignment="1">
      <alignment horizontal="center" vertical="center"/>
    </xf>
    <xf numFmtId="4" fontId="7" fillId="0" borderId="6" xfId="0" applyNumberFormat="1" applyFont="1" applyFill="1" applyBorder="1" applyAlignment="1">
      <alignment horizontal="center" vertical="center" wrapText="1"/>
    </xf>
    <xf numFmtId="4" fontId="7" fillId="0" borderId="25" xfId="0" applyNumberFormat="1" applyFont="1" applyFill="1" applyBorder="1" applyAlignment="1">
      <alignment horizontal="center" vertical="center" wrapText="1"/>
    </xf>
    <xf numFmtId="0" fontId="9" fillId="0" borderId="4" xfId="0" applyFont="1" applyBorder="1" applyAlignment="1">
      <alignment vertical="center" wrapText="1"/>
    </xf>
    <xf numFmtId="0" fontId="9" fillId="0" borderId="20" xfId="0" applyFont="1" applyBorder="1" applyAlignment="1">
      <alignment vertical="center" wrapText="1"/>
    </xf>
    <xf numFmtId="0" fontId="9" fillId="0" borderId="26" xfId="0" applyFont="1" applyFill="1" applyBorder="1" applyAlignment="1">
      <alignment horizontal="center" vertical="center"/>
    </xf>
    <xf numFmtId="4" fontId="9" fillId="0" borderId="13" xfId="0" applyNumberFormat="1" applyFont="1" applyFill="1" applyBorder="1" applyAlignment="1">
      <alignment horizontal="center" vertical="center"/>
    </xf>
    <xf numFmtId="0" fontId="6" fillId="0" borderId="5" xfId="0" applyFill="1" applyBorder="1" applyAlignment="1">
      <alignment vertical="center"/>
    </xf>
    <xf numFmtId="4" fontId="7" fillId="0" borderId="25"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4" fontId="16" fillId="0" borderId="16" xfId="0" applyNumberFormat="1" applyFont="1" applyFill="1" applyBorder="1" applyAlignment="1">
      <alignment horizontal="center" wrapText="1"/>
    </xf>
    <xf numFmtId="0" fontId="1" fillId="0" borderId="23" xfId="0" applyFont="1" applyBorder="1" applyAlignment="1">
      <alignment/>
    </xf>
    <xf numFmtId="4" fontId="7" fillId="0" borderId="27" xfId="0" applyNumberFormat="1" applyFont="1" applyFill="1" applyBorder="1" applyAlignment="1">
      <alignment horizontal="center" vertical="center"/>
    </xf>
    <xf numFmtId="0" fontId="7" fillId="0" borderId="8" xfId="0" applyFont="1" applyFill="1" applyBorder="1" applyAlignment="1">
      <alignment wrapText="1"/>
    </xf>
    <xf numFmtId="0" fontId="7" fillId="0" borderId="10" xfId="0" applyFont="1" applyFill="1" applyBorder="1" applyAlignment="1">
      <alignment wrapText="1"/>
    </xf>
    <xf numFmtId="0" fontId="7" fillId="0" borderId="17" xfId="0" applyFont="1" applyFill="1" applyBorder="1" applyAlignment="1">
      <alignment wrapText="1"/>
    </xf>
    <xf numFmtId="49" fontId="7" fillId="0" borderId="15" xfId="0" applyNumberFormat="1" applyFont="1" applyFill="1" applyBorder="1" applyAlignment="1">
      <alignment horizontal="center" vertical="center" wrapText="1"/>
    </xf>
    <xf numFmtId="4" fontId="5" fillId="0" borderId="0" xfId="0" applyNumberFormat="1" applyFont="1" applyAlignment="1">
      <alignment/>
    </xf>
    <xf numFmtId="0" fontId="9" fillId="0" borderId="8" xfId="0" applyFont="1" applyFill="1" applyBorder="1" applyAlignment="1">
      <alignment horizontal="center" vertical="top" wrapText="1"/>
    </xf>
    <xf numFmtId="0" fontId="7" fillId="0" borderId="4" xfId="0" applyFont="1" applyFill="1" applyBorder="1" applyAlignment="1">
      <alignment vertical="center" wrapText="1"/>
    </xf>
    <xf numFmtId="0" fontId="7" fillId="0" borderId="3" xfId="0" applyFont="1" applyBorder="1" applyAlignment="1">
      <alignment vertical="center" wrapText="1"/>
    </xf>
    <xf numFmtId="4" fontId="16" fillId="0" borderId="28" xfId="0" applyNumberFormat="1" applyFont="1" applyFill="1" applyBorder="1" applyAlignment="1">
      <alignment horizontal="center" wrapText="1"/>
    </xf>
    <xf numFmtId="4" fontId="9" fillId="0" borderId="4" xfId="0" applyNumberFormat="1" applyFont="1" applyFill="1" applyBorder="1" applyAlignment="1">
      <alignment horizontal="center" vertical="center"/>
    </xf>
    <xf numFmtId="4" fontId="9" fillId="0" borderId="29" xfId="0" applyNumberFormat="1" applyFont="1" applyFill="1" applyBorder="1" applyAlignment="1">
      <alignment horizontal="center" vertical="center"/>
    </xf>
    <xf numFmtId="0" fontId="25" fillId="0" borderId="0" xfId="0" applyFont="1" applyFill="1" applyAlignment="1">
      <alignment/>
    </xf>
    <xf numFmtId="4" fontId="5" fillId="2" borderId="0" xfId="0" applyNumberFormat="1" applyFont="1" applyFill="1" applyAlignment="1">
      <alignment/>
    </xf>
    <xf numFmtId="4" fontId="9" fillId="2" borderId="25" xfId="0" applyNumberFormat="1" applyFont="1" applyFill="1" applyBorder="1" applyAlignment="1">
      <alignment horizontal="center" vertical="center"/>
    </xf>
    <xf numFmtId="0" fontId="0" fillId="5" borderId="0" xfId="0" applyFill="1" applyAlignment="1">
      <alignment/>
    </xf>
    <xf numFmtId="49" fontId="9" fillId="2" borderId="17"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xf>
    <xf numFmtId="49" fontId="9" fillId="0" borderId="10" xfId="0" applyNumberFormat="1" applyFont="1" applyFill="1" applyBorder="1" applyAlignment="1">
      <alignment vertical="justify" wrapText="1"/>
    </xf>
    <xf numFmtId="49" fontId="9" fillId="0" borderId="17" xfId="0" applyNumberFormat="1" applyFont="1" applyFill="1" applyBorder="1" applyAlignment="1">
      <alignment vertical="justify" wrapText="1"/>
    </xf>
    <xf numFmtId="49" fontId="9" fillId="0" borderId="10" xfId="0" applyNumberFormat="1" applyFont="1" applyFill="1" applyBorder="1" applyAlignment="1">
      <alignment vertical="center" wrapText="1"/>
    </xf>
    <xf numFmtId="4" fontId="7" fillId="2" borderId="0" xfId="0" applyNumberFormat="1" applyFont="1" applyFill="1" applyBorder="1" applyAlignment="1">
      <alignment horizontal="center" vertical="center"/>
    </xf>
    <xf numFmtId="49" fontId="9" fillId="2" borderId="17" xfId="0" applyNumberFormat="1" applyFont="1" applyFill="1" applyBorder="1" applyAlignment="1">
      <alignment horizontal="center" vertical="top" wrapText="1"/>
    </xf>
    <xf numFmtId="4" fontId="7" fillId="0" borderId="4" xfId="0" applyNumberFormat="1" applyFont="1" applyFill="1" applyBorder="1" applyAlignment="1">
      <alignment horizontal="center" vertical="center"/>
    </xf>
    <xf numFmtId="4" fontId="9" fillId="0" borderId="2" xfId="0" applyNumberFormat="1" applyFont="1" applyBorder="1" applyAlignment="1">
      <alignment horizontal="center" vertical="center"/>
    </xf>
    <xf numFmtId="4" fontId="9" fillId="0" borderId="7" xfId="0" applyNumberFormat="1" applyFont="1" applyBorder="1" applyAlignment="1">
      <alignment horizontal="center" vertical="center"/>
    </xf>
    <xf numFmtId="4" fontId="0" fillId="0" borderId="0" xfId="0" applyNumberFormat="1" applyFill="1" applyAlignment="1">
      <alignment/>
    </xf>
    <xf numFmtId="0" fontId="7" fillId="0" borderId="17" xfId="0" applyFont="1" applyFill="1" applyBorder="1" applyAlignment="1">
      <alignment horizontal="center" wrapText="1"/>
    </xf>
    <xf numFmtId="4" fontId="9" fillId="2" borderId="30" xfId="0" applyNumberFormat="1" applyFont="1" applyFill="1" applyBorder="1" applyAlignment="1">
      <alignment horizontal="center" vertical="center"/>
    </xf>
    <xf numFmtId="0" fontId="0" fillId="0" borderId="0" xfId="0" applyBorder="1" applyAlignment="1">
      <alignment/>
    </xf>
    <xf numFmtId="4" fontId="9" fillId="2" borderId="0" xfId="0" applyNumberFormat="1" applyFont="1" applyFill="1" applyBorder="1" applyAlignment="1">
      <alignment horizontal="center" vertical="center"/>
    </xf>
    <xf numFmtId="0" fontId="0" fillId="2" borderId="0" xfId="0" applyFill="1" applyBorder="1" applyAlignment="1">
      <alignment/>
    </xf>
    <xf numFmtId="0" fontId="0" fillId="4" borderId="0" xfId="0" applyFill="1" applyBorder="1" applyAlignment="1">
      <alignment/>
    </xf>
    <xf numFmtId="0" fontId="5" fillId="0" borderId="0" xfId="0" applyFont="1" applyFill="1" applyBorder="1" applyAlignment="1">
      <alignment/>
    </xf>
    <xf numFmtId="4" fontId="7" fillId="0" borderId="3" xfId="0" applyNumberFormat="1" applyFont="1" applyBorder="1" applyAlignment="1">
      <alignment horizontal="center" vertical="center"/>
    </xf>
    <xf numFmtId="4" fontId="5" fillId="0" borderId="0" xfId="0" applyNumberFormat="1" applyFont="1" applyFill="1" applyAlignment="1">
      <alignment/>
    </xf>
    <xf numFmtId="4" fontId="22" fillId="0" borderId="3" xfId="0" applyNumberFormat="1" applyFont="1" applyBorder="1" applyAlignment="1">
      <alignment horizontal="center"/>
    </xf>
    <xf numFmtId="4" fontId="14" fillId="0" borderId="20" xfId="0" applyNumberFormat="1" applyFont="1" applyFill="1" applyBorder="1" applyAlignment="1">
      <alignment horizontal="center" vertical="center" wrapText="1"/>
    </xf>
    <xf numFmtId="4" fontId="22" fillId="0" borderId="7" xfId="0" applyNumberFormat="1" applyFont="1" applyBorder="1" applyAlignment="1">
      <alignment horizontal="center"/>
    </xf>
    <xf numFmtId="4" fontId="22" fillId="0" borderId="3" xfId="0" applyNumberFormat="1" applyFont="1" applyFill="1" applyBorder="1" applyAlignment="1">
      <alignment horizontal="center"/>
    </xf>
    <xf numFmtId="4" fontId="22" fillId="0" borderId="7" xfId="0" applyNumberFormat="1" applyFont="1" applyFill="1" applyBorder="1" applyAlignment="1">
      <alignment horizontal="center"/>
    </xf>
    <xf numFmtId="4" fontId="8" fillId="0" borderId="3" xfId="0" applyNumberFormat="1" applyFont="1" applyFill="1" applyBorder="1" applyAlignment="1">
      <alignment horizontal="center" vertical="top"/>
    </xf>
    <xf numFmtId="4" fontId="8" fillId="0" borderId="7" xfId="0" applyNumberFormat="1" applyFont="1" applyFill="1" applyBorder="1" applyAlignment="1">
      <alignment horizontal="center" vertical="top"/>
    </xf>
    <xf numFmtId="4" fontId="8" fillId="0" borderId="3" xfId="0" applyNumberFormat="1" applyFont="1" applyFill="1" applyBorder="1" applyAlignment="1">
      <alignment horizontal="center"/>
    </xf>
    <xf numFmtId="4" fontId="8" fillId="0" borderId="7" xfId="0" applyNumberFormat="1" applyFont="1" applyFill="1" applyBorder="1" applyAlignment="1">
      <alignment horizontal="center"/>
    </xf>
    <xf numFmtId="4" fontId="8" fillId="0" borderId="3" xfId="0" applyNumberFormat="1" applyFont="1" applyBorder="1" applyAlignment="1">
      <alignment horizontal="center"/>
    </xf>
    <xf numFmtId="4" fontId="8" fillId="0" borderId="7" xfId="0" applyNumberFormat="1" applyFont="1" applyBorder="1" applyAlignment="1">
      <alignment horizontal="center"/>
    </xf>
    <xf numFmtId="4" fontId="7" fillId="0" borderId="20" xfId="0" applyNumberFormat="1" applyFont="1" applyFill="1" applyBorder="1" applyAlignment="1">
      <alignment horizontal="center" vertical="center" wrapText="1"/>
    </xf>
    <xf numFmtId="4" fontId="15" fillId="0" borderId="31" xfId="0" applyNumberFormat="1" applyFont="1" applyFill="1" applyBorder="1" applyAlignment="1">
      <alignment horizontal="center" vertical="center" wrapText="1"/>
    </xf>
    <xf numFmtId="4" fontId="15" fillId="0" borderId="21" xfId="0" applyNumberFormat="1" applyFont="1" applyFill="1" applyBorder="1" applyAlignment="1">
      <alignment horizontal="center" vertical="center" wrapText="1"/>
    </xf>
    <xf numFmtId="4" fontId="15" fillId="0" borderId="20" xfId="0" applyNumberFormat="1" applyFont="1" applyFill="1" applyBorder="1" applyAlignment="1">
      <alignment horizontal="center" vertical="center" wrapText="1"/>
    </xf>
    <xf numFmtId="4" fontId="7" fillId="0" borderId="7" xfId="0" applyNumberFormat="1" applyFont="1" applyBorder="1" applyAlignment="1">
      <alignment horizontal="center" vertical="center"/>
    </xf>
    <xf numFmtId="4" fontId="9" fillId="0" borderId="20" xfId="0" applyNumberFormat="1" applyFont="1" applyFill="1" applyBorder="1" applyAlignment="1">
      <alignment horizontal="center" vertical="center" wrapText="1"/>
    </xf>
    <xf numFmtId="4" fontId="7" fillId="0" borderId="31" xfId="0" applyNumberFormat="1" applyFont="1" applyFill="1" applyBorder="1" applyAlignment="1">
      <alignment horizontal="left" vertical="center" wrapText="1"/>
    </xf>
    <xf numFmtId="4" fontId="22" fillId="0" borderId="3" xfId="0" applyNumberFormat="1" applyFont="1" applyBorder="1" applyAlignment="1">
      <alignment horizontal="center" vertical="top"/>
    </xf>
    <xf numFmtId="4" fontId="22" fillId="0" borderId="7" xfId="0" applyNumberFormat="1" applyFont="1" applyBorder="1" applyAlignment="1">
      <alignment horizontal="center" vertical="top"/>
    </xf>
    <xf numFmtId="4" fontId="7" fillId="0" borderId="20" xfId="0" applyNumberFormat="1" applyFont="1" applyFill="1" applyBorder="1" applyAlignment="1">
      <alignment horizontal="left" vertical="center" wrapText="1"/>
    </xf>
    <xf numFmtId="4" fontId="23" fillId="0" borderId="3" xfId="0" applyNumberFormat="1" applyFont="1" applyBorder="1" applyAlignment="1">
      <alignment horizontal="center" vertical="top"/>
    </xf>
    <xf numFmtId="4" fontId="23" fillId="0" borderId="7" xfId="0" applyNumberFormat="1" applyFont="1" applyBorder="1" applyAlignment="1">
      <alignment horizontal="center" vertical="top"/>
    </xf>
    <xf numFmtId="4" fontId="7" fillId="0" borderId="20" xfId="0" applyNumberFormat="1" applyFont="1" applyFill="1" applyBorder="1" applyAlignment="1">
      <alignment horizontal="left" wrapText="1"/>
    </xf>
    <xf numFmtId="4" fontId="7" fillId="0" borderId="20" xfId="0" applyNumberFormat="1" applyFont="1" applyFill="1" applyBorder="1" applyAlignment="1">
      <alignment horizontal="center" wrapText="1"/>
    </xf>
    <xf numFmtId="0" fontId="0" fillId="0" borderId="0" xfId="0" applyFill="1" applyBorder="1" applyAlignment="1">
      <alignment/>
    </xf>
    <xf numFmtId="0" fontId="10" fillId="6"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4" fontId="7" fillId="5" borderId="0" xfId="0" applyNumberFormat="1" applyFont="1" applyFill="1" applyBorder="1" applyAlignment="1">
      <alignment horizontal="center" vertical="center"/>
    </xf>
    <xf numFmtId="0" fontId="0" fillId="5" borderId="0" xfId="0" applyFont="1" applyFill="1" applyAlignment="1">
      <alignment/>
    </xf>
    <xf numFmtId="4" fontId="26" fillId="0" borderId="0" xfId="0" applyNumberFormat="1" applyFont="1" applyFill="1" applyAlignment="1">
      <alignment/>
    </xf>
    <xf numFmtId="4" fontId="0" fillId="0" borderId="0" xfId="0" applyNumberFormat="1" applyAlignment="1">
      <alignment/>
    </xf>
    <xf numFmtId="4" fontId="0" fillId="0" borderId="0" xfId="0" applyNumberFormat="1" applyFont="1" applyFill="1" applyAlignment="1">
      <alignment/>
    </xf>
    <xf numFmtId="0" fontId="6" fillId="0" borderId="5" xfId="0" applyFill="1" applyBorder="1" applyAlignment="1">
      <alignment/>
    </xf>
    <xf numFmtId="49" fontId="1" fillId="0" borderId="5" xfId="0" applyNumberFormat="1" applyFont="1" applyFill="1" applyBorder="1" applyAlignment="1">
      <alignment horizontal="center" vertical="center" wrapText="1"/>
    </xf>
    <xf numFmtId="4" fontId="1" fillId="0" borderId="0" xfId="0" applyNumberFormat="1" applyFont="1" applyBorder="1" applyAlignment="1">
      <alignment horizontal="left" vertical="center" wrapText="1"/>
    </xf>
    <xf numFmtId="4" fontId="7" fillId="0" borderId="0" xfId="0" applyNumberFormat="1" applyFont="1" applyFill="1" applyBorder="1" applyAlignment="1">
      <alignment horizontal="center" vertical="center"/>
    </xf>
    <xf numFmtId="4" fontId="8" fillId="0" borderId="14" xfId="0" applyNumberFormat="1" applyFont="1" applyFill="1" applyBorder="1" applyAlignment="1">
      <alignment horizontal="center" vertical="center"/>
    </xf>
    <xf numFmtId="4" fontId="28" fillId="0" borderId="21" xfId="0" applyNumberFormat="1" applyFont="1" applyFill="1" applyBorder="1" applyAlignment="1">
      <alignment horizontal="center" vertical="center" wrapText="1"/>
    </xf>
    <xf numFmtId="4" fontId="8" fillId="0" borderId="7" xfId="0" applyNumberFormat="1" applyFont="1" applyFill="1" applyBorder="1" applyAlignment="1">
      <alignment horizontal="center" vertical="center"/>
    </xf>
    <xf numFmtId="0" fontId="29" fillId="0" borderId="0" xfId="0" applyFont="1" applyFill="1" applyAlignment="1">
      <alignment/>
    </xf>
    <xf numFmtId="49" fontId="30" fillId="0" borderId="17" xfId="0" applyNumberFormat="1" applyFont="1" applyFill="1" applyBorder="1" applyAlignment="1">
      <alignment vertical="center" wrapText="1"/>
    </xf>
    <xf numFmtId="4" fontId="30" fillId="0" borderId="14" xfId="0" applyNumberFormat="1" applyFont="1" applyFill="1" applyBorder="1" applyAlignment="1">
      <alignment horizontal="center" vertical="center"/>
    </xf>
    <xf numFmtId="4" fontId="30" fillId="0" borderId="7" xfId="0" applyNumberFormat="1" applyFont="1" applyFill="1" applyBorder="1" applyAlignment="1">
      <alignment horizontal="center" vertical="center"/>
    </xf>
    <xf numFmtId="0" fontId="31" fillId="0" borderId="0" xfId="0" applyFont="1" applyFill="1" applyAlignment="1">
      <alignment/>
    </xf>
    <xf numFmtId="4" fontId="7" fillId="0" borderId="7" xfId="0" applyNumberFormat="1" applyFont="1" applyBorder="1" applyAlignment="1">
      <alignment horizontal="center"/>
    </xf>
    <xf numFmtId="4" fontId="8" fillId="0" borderId="9" xfId="0" applyNumberFormat="1" applyFont="1" applyBorder="1" applyAlignment="1">
      <alignment horizontal="center"/>
    </xf>
    <xf numFmtId="0" fontId="17" fillId="0" borderId="3" xfId="0" applyFont="1" applyBorder="1" applyAlignment="1">
      <alignment horizontal="center" wrapText="1"/>
    </xf>
    <xf numFmtId="0" fontId="16" fillId="0" borderId="3" xfId="0" applyFont="1" applyBorder="1" applyAlignment="1">
      <alignment/>
    </xf>
    <xf numFmtId="0" fontId="0" fillId="0" borderId="3" xfId="0" applyFill="1" applyBorder="1" applyAlignment="1">
      <alignment/>
    </xf>
    <xf numFmtId="4" fontId="30" fillId="0" borderId="7" xfId="0" applyNumberFormat="1" applyFont="1" applyBorder="1" applyAlignment="1">
      <alignment horizontal="center"/>
    </xf>
    <xf numFmtId="0" fontId="8" fillId="0" borderId="31" xfId="0" applyFont="1" applyFill="1" applyBorder="1" applyAlignment="1">
      <alignment horizontal="center" wrapText="1"/>
    </xf>
    <xf numFmtId="4" fontId="9" fillId="0" borderId="14" xfId="0" applyNumberFormat="1" applyFont="1" applyFill="1" applyBorder="1" applyAlignment="1">
      <alignment horizontal="center" vertical="center"/>
    </xf>
    <xf numFmtId="0" fontId="8" fillId="0" borderId="21" xfId="0" applyFont="1" applyFill="1" applyBorder="1" applyAlignment="1">
      <alignment horizontal="center" wrapText="1"/>
    </xf>
    <xf numFmtId="0" fontId="16" fillId="0" borderId="3" xfId="0" applyFont="1" applyBorder="1" applyAlignment="1">
      <alignment horizontal="center" wrapText="1"/>
    </xf>
    <xf numFmtId="0" fontId="27" fillId="0" borderId="3" xfId="0" applyFont="1" applyBorder="1" applyAlignment="1">
      <alignment horizontal="center" wrapText="1"/>
    </xf>
    <xf numFmtId="0" fontId="33" fillId="0" borderId="3" xfId="0" applyFont="1" applyBorder="1" applyAlignment="1">
      <alignment/>
    </xf>
    <xf numFmtId="4" fontId="30" fillId="0" borderId="22" xfId="0" applyNumberFormat="1" applyFont="1" applyFill="1" applyBorder="1" applyAlignment="1">
      <alignment horizontal="center" vertical="center"/>
    </xf>
    <xf numFmtId="4" fontId="16" fillId="0" borderId="32" xfId="0" applyNumberFormat="1" applyFont="1" applyFill="1" applyBorder="1" applyAlignment="1">
      <alignment horizontal="center" vertical="center"/>
    </xf>
    <xf numFmtId="4" fontId="16" fillId="0" borderId="16" xfId="0" applyNumberFormat="1" applyFont="1" applyFill="1" applyBorder="1" applyAlignment="1">
      <alignment horizontal="center" vertical="center"/>
    </xf>
    <xf numFmtId="49" fontId="0" fillId="0" borderId="0" xfId="0" applyNumberFormat="1" applyFill="1" applyAlignment="1">
      <alignment/>
    </xf>
    <xf numFmtId="4" fontId="16" fillId="0" borderId="0" xfId="0" applyNumberFormat="1" applyFont="1" applyFill="1" applyBorder="1" applyAlignment="1">
      <alignment horizontal="center" vertical="center"/>
    </xf>
    <xf numFmtId="4" fontId="9" fillId="0" borderId="33" xfId="0" applyNumberFormat="1" applyFont="1" applyBorder="1" applyAlignment="1">
      <alignment horizontal="center" vertical="center"/>
    </xf>
    <xf numFmtId="4" fontId="7" fillId="0" borderId="7" xfId="0" applyNumberFormat="1" applyFont="1" applyFill="1" applyBorder="1" applyAlignment="1">
      <alignment horizontal="center" vertical="center" wrapText="1"/>
    </xf>
    <xf numFmtId="49" fontId="9" fillId="0" borderId="17" xfId="0" applyNumberFormat="1" applyFont="1" applyFill="1" applyBorder="1" applyAlignment="1">
      <alignment vertical="center" wrapText="1"/>
    </xf>
    <xf numFmtId="49" fontId="30" fillId="0" borderId="10" xfId="0" applyNumberFormat="1" applyFont="1" applyFill="1" applyBorder="1" applyAlignment="1">
      <alignment vertical="center" wrapText="1"/>
    </xf>
    <xf numFmtId="4" fontId="8" fillId="0" borderId="14" xfId="0" applyNumberFormat="1" applyFont="1" applyBorder="1" applyAlignment="1">
      <alignment horizontal="center"/>
    </xf>
    <xf numFmtId="4" fontId="7" fillId="0" borderId="26" xfId="0" applyNumberFormat="1" applyFont="1" applyFill="1" applyBorder="1" applyAlignment="1">
      <alignment horizontal="left" vertical="center" wrapText="1"/>
    </xf>
    <xf numFmtId="4" fontId="8" fillId="0" borderId="12" xfId="0" applyNumberFormat="1" applyFont="1" applyBorder="1" applyAlignment="1">
      <alignment horizontal="center"/>
    </xf>
    <xf numFmtId="4" fontId="7" fillId="0" borderId="29" xfId="0" applyNumberFormat="1" applyFont="1" applyFill="1" applyBorder="1" applyAlignment="1">
      <alignment horizontal="center" vertical="center"/>
    </xf>
    <xf numFmtId="0" fontId="7" fillId="0" borderId="3" xfId="0" applyFont="1" applyFill="1" applyBorder="1" applyAlignment="1">
      <alignment vertical="center" wrapText="1"/>
    </xf>
    <xf numFmtId="0" fontId="0" fillId="0" borderId="20" xfId="0" applyBorder="1" applyAlignment="1">
      <alignment/>
    </xf>
    <xf numFmtId="0" fontId="7" fillId="0" borderId="17" xfId="0" applyFont="1" applyFill="1" applyBorder="1" applyAlignment="1">
      <alignment horizontal="center" wrapText="1"/>
    </xf>
    <xf numFmtId="49" fontId="9" fillId="2" borderId="14" xfId="0" applyNumberFormat="1" applyFont="1" applyFill="1" applyBorder="1" applyAlignment="1">
      <alignment horizontal="left" vertical="top" wrapText="1"/>
    </xf>
    <xf numFmtId="0" fontId="9" fillId="0" borderId="10"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7" fillId="0" borderId="8" xfId="0" applyFont="1" applyFill="1" applyBorder="1" applyAlignment="1">
      <alignment horizontal="center" wrapText="1"/>
    </xf>
    <xf numFmtId="49" fontId="9" fillId="0" borderId="8"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top" wrapText="1"/>
    </xf>
    <xf numFmtId="49" fontId="9" fillId="0" borderId="17" xfId="0" applyNumberFormat="1" applyFont="1" applyFill="1" applyBorder="1" applyAlignment="1">
      <alignment horizontal="center" vertical="top" wrapText="1"/>
    </xf>
    <xf numFmtId="0" fontId="16" fillId="6" borderId="0" xfId="0" applyFont="1" applyFill="1" applyBorder="1" applyAlignment="1">
      <alignment horizontal="center" vertical="center" wrapText="1"/>
    </xf>
    <xf numFmtId="4" fontId="1"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5" fillId="0" borderId="4" xfId="0" applyFont="1" applyFill="1" applyBorder="1" applyAlignment="1">
      <alignment horizontal="center" vertical="top" wrapText="1"/>
    </xf>
    <xf numFmtId="0" fontId="15" fillId="0" borderId="20" xfId="0" applyFont="1" applyFill="1" applyBorder="1" applyAlignment="1">
      <alignment horizontal="center" vertical="top" wrapText="1"/>
    </xf>
    <xf numFmtId="49" fontId="7" fillId="0" borderId="4" xfId="0" applyNumberFormat="1" applyFont="1" applyFill="1" applyBorder="1" applyAlignment="1">
      <alignment horizontal="left" vertical="center" wrapText="1"/>
    </xf>
    <xf numFmtId="49" fontId="7" fillId="0" borderId="20" xfId="0" applyNumberFormat="1" applyFont="1" applyFill="1" applyBorder="1" applyAlignment="1">
      <alignment horizontal="left" vertical="center" wrapText="1"/>
    </xf>
    <xf numFmtId="0" fontId="22" fillId="0" borderId="3" xfId="0" applyFont="1" applyFill="1" applyBorder="1" applyAlignment="1">
      <alignment horizontal="left"/>
    </xf>
    <xf numFmtId="0" fontId="7" fillId="0" borderId="4"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9" fillId="2"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20" xfId="0" applyFont="1" applyFill="1" applyBorder="1" applyAlignment="1">
      <alignment horizontal="left" vertical="top" wrapText="1"/>
    </xf>
    <xf numFmtId="49" fontId="7" fillId="0" borderId="10" xfId="0" applyNumberFormat="1" applyFont="1" applyFill="1" applyBorder="1" applyAlignment="1">
      <alignment horizontal="center" vertical="center" wrapText="1"/>
    </xf>
    <xf numFmtId="49" fontId="9" fillId="2" borderId="3" xfId="0" applyNumberFormat="1"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20" xfId="0" applyFont="1" applyFill="1" applyBorder="1" applyAlignment="1">
      <alignment horizontal="left" vertical="top" wrapText="1"/>
    </xf>
    <xf numFmtId="49" fontId="7" fillId="0" borderId="10"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49" fontId="8" fillId="0" borderId="4" xfId="0" applyNumberFormat="1" applyFont="1" applyFill="1" applyBorder="1" applyAlignment="1">
      <alignment horizontal="left" vertical="center" wrapText="1"/>
    </xf>
    <xf numFmtId="49" fontId="8" fillId="0" borderId="20" xfId="0" applyNumberFormat="1" applyFont="1" applyFill="1" applyBorder="1" applyAlignment="1">
      <alignment horizontal="left" vertical="center" wrapText="1"/>
    </xf>
    <xf numFmtId="49" fontId="7" fillId="0" borderId="4" xfId="0" applyNumberFormat="1" applyFont="1" applyFill="1" applyBorder="1" applyAlignment="1">
      <alignment horizontal="left" vertical="center" wrapText="1"/>
    </xf>
    <xf numFmtId="49" fontId="7" fillId="0" borderId="20" xfId="0" applyNumberFormat="1" applyFont="1" applyFill="1" applyBorder="1" applyAlignment="1">
      <alignment horizontal="left" vertical="center" wrapText="1"/>
    </xf>
    <xf numFmtId="0" fontId="9" fillId="0" borderId="3" xfId="0" applyFont="1" applyFill="1" applyBorder="1" applyAlignment="1">
      <alignment horizontal="left" vertical="top" wrapText="1"/>
    </xf>
    <xf numFmtId="49" fontId="7" fillId="7" borderId="4" xfId="0" applyNumberFormat="1" applyFont="1" applyFill="1" applyBorder="1" applyAlignment="1">
      <alignment horizontal="left" vertical="center" wrapText="1"/>
    </xf>
    <xf numFmtId="49" fontId="7" fillId="7" borderId="20" xfId="0" applyNumberFormat="1" applyFont="1" applyFill="1" applyBorder="1" applyAlignment="1">
      <alignment horizontal="left" vertical="center" wrapText="1"/>
    </xf>
    <xf numFmtId="0" fontId="9" fillId="0" borderId="3" xfId="0" applyFont="1" applyFill="1" applyBorder="1" applyAlignment="1">
      <alignment horizontal="left" vertical="center" wrapText="1"/>
    </xf>
    <xf numFmtId="0" fontId="2" fillId="0" borderId="34" xfId="0" applyFont="1" applyFill="1" applyBorder="1" applyAlignment="1">
      <alignment horizontal="center" vertical="top" wrapText="1"/>
    </xf>
    <xf numFmtId="0" fontId="2" fillId="0" borderId="35" xfId="0" applyFont="1" applyFill="1" applyBorder="1" applyAlignment="1">
      <alignment horizontal="center" vertical="top"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3" xfId="0" applyFont="1" applyBorder="1" applyAlignment="1">
      <alignment horizontal="left" vertical="top" wrapText="1"/>
    </xf>
    <xf numFmtId="0" fontId="4" fillId="0" borderId="2" xfId="0" applyFont="1" applyBorder="1" applyAlignment="1">
      <alignment horizontal="center" vertical="center" wrapText="1"/>
    </xf>
    <xf numFmtId="0" fontId="4" fillId="0" borderId="23" xfId="0" applyFont="1" applyBorder="1" applyAlignment="1">
      <alignment horizontal="center" vertical="center" wrapText="1"/>
    </xf>
    <xf numFmtId="0" fontId="7" fillId="7" borderId="4" xfId="0" applyFont="1" applyFill="1" applyBorder="1" applyAlignment="1">
      <alignment horizontal="left" vertical="top" wrapText="1"/>
    </xf>
    <xf numFmtId="0" fontId="7" fillId="7" borderId="20"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20" xfId="0" applyFont="1" applyFill="1" applyBorder="1" applyAlignment="1">
      <alignment horizontal="left" vertical="top" wrapText="1"/>
    </xf>
    <xf numFmtId="0" fontId="2" fillId="0" borderId="0" xfId="0" applyFont="1" applyAlignment="1">
      <alignment horizontal="center" vertical="center" wrapText="1"/>
    </xf>
    <xf numFmtId="0" fontId="9" fillId="0" borderId="2" xfId="0" applyFont="1" applyFill="1" applyBorder="1" applyAlignment="1">
      <alignment horizontal="center" vertical="center" wrapText="1"/>
    </xf>
    <xf numFmtId="0" fontId="11" fillId="0" borderId="0" xfId="0" applyFont="1" applyAlignment="1">
      <alignment horizontal="center"/>
    </xf>
    <xf numFmtId="0" fontId="1" fillId="0" borderId="0" xfId="0" applyFont="1" applyBorder="1" applyAlignment="1">
      <alignment horizontal="center"/>
    </xf>
    <xf numFmtId="0" fontId="4" fillId="0" borderId="33" xfId="0" applyFont="1" applyBorder="1" applyAlignment="1">
      <alignment horizontal="center" vertical="center" wrapText="1"/>
    </xf>
    <xf numFmtId="0" fontId="4" fillId="0" borderId="27" xfId="0" applyFont="1" applyBorder="1" applyAlignment="1">
      <alignment horizontal="center" vertical="center" wrapText="1"/>
    </xf>
    <xf numFmtId="49" fontId="14" fillId="0" borderId="4" xfId="0" applyNumberFormat="1" applyFont="1" applyFill="1" applyBorder="1" applyAlignment="1">
      <alignment horizontal="left" vertical="center" wrapText="1"/>
    </xf>
    <xf numFmtId="49" fontId="14" fillId="0" borderId="20" xfId="0" applyNumberFormat="1" applyFont="1" applyFill="1" applyBorder="1" applyAlignment="1">
      <alignment horizontal="left" vertical="center" wrapText="1"/>
    </xf>
    <xf numFmtId="49" fontId="9" fillId="0" borderId="4" xfId="0" applyNumberFormat="1" applyFont="1" applyFill="1" applyBorder="1" applyAlignment="1">
      <alignment horizontal="left" vertical="center" wrapText="1"/>
    </xf>
    <xf numFmtId="49" fontId="9" fillId="0" borderId="20" xfId="0" applyNumberFormat="1" applyFont="1" applyFill="1" applyBorder="1" applyAlignment="1">
      <alignment horizontal="left" vertical="center" wrapText="1"/>
    </xf>
    <xf numFmtId="0" fontId="16" fillId="0" borderId="14" xfId="0" applyFont="1" applyFill="1" applyBorder="1" applyAlignment="1">
      <alignment horizontal="center" vertical="center" wrapText="1"/>
    </xf>
    <xf numFmtId="49" fontId="7" fillId="0" borderId="3" xfId="0" applyNumberFormat="1" applyFont="1" applyFill="1" applyBorder="1" applyAlignment="1">
      <alignment horizontal="left" vertical="top" wrapText="1"/>
    </xf>
    <xf numFmtId="0" fontId="22" fillId="0" borderId="3" xfId="0" applyFont="1" applyBorder="1" applyAlignment="1">
      <alignment horizontal="left"/>
    </xf>
    <xf numFmtId="49" fontId="9" fillId="0" borderId="3" xfId="0" applyNumberFormat="1" applyFont="1" applyFill="1" applyBorder="1" applyAlignment="1">
      <alignment horizontal="left" vertical="top" wrapText="1"/>
    </xf>
    <xf numFmtId="0" fontId="9" fillId="0" borderId="4"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7" fillId="0" borderId="4" xfId="0" applyFont="1" applyBorder="1" applyAlignment="1">
      <alignment horizontal="left" vertical="center" wrapText="1"/>
    </xf>
    <xf numFmtId="0" fontId="7" fillId="0" borderId="20" xfId="0" applyFont="1" applyBorder="1" applyAlignment="1">
      <alignment horizontal="left" vertical="center" wrapText="1"/>
    </xf>
    <xf numFmtId="49" fontId="7" fillId="7" borderId="4" xfId="0" applyNumberFormat="1" applyFont="1" applyFill="1" applyBorder="1" applyAlignment="1">
      <alignment horizontal="left" vertical="center" wrapText="1"/>
    </xf>
    <xf numFmtId="49" fontId="7" fillId="7" borderId="20" xfId="0" applyNumberFormat="1" applyFont="1" applyFill="1" applyBorder="1" applyAlignment="1">
      <alignment horizontal="left" vertical="center" wrapText="1"/>
    </xf>
    <xf numFmtId="49" fontId="9" fillId="0" borderId="9" xfId="0" applyNumberFormat="1"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20" xfId="0" applyFont="1" applyFill="1" applyBorder="1" applyAlignment="1">
      <alignment horizontal="left" vertical="top" wrapText="1"/>
    </xf>
    <xf numFmtId="0" fontId="21" fillId="0" borderId="34" xfId="0" applyFont="1" applyFill="1" applyBorder="1" applyAlignment="1">
      <alignment horizontal="center" vertical="top" wrapText="1"/>
    </xf>
    <xf numFmtId="0" fontId="21" fillId="0" borderId="35" xfId="0" applyFont="1" applyFill="1" applyBorder="1" applyAlignment="1">
      <alignment horizontal="center" vertical="top" wrapText="1"/>
    </xf>
    <xf numFmtId="0" fontId="22" fillId="0" borderId="3" xfId="0" applyFont="1" applyBorder="1" applyAlignment="1">
      <alignment horizontal="left" vertical="top" wrapText="1"/>
    </xf>
    <xf numFmtId="49" fontId="7" fillId="0" borderId="4" xfId="0" applyNumberFormat="1" applyFont="1" applyFill="1" applyBorder="1" applyAlignment="1">
      <alignment horizontal="left" vertical="center" wrapText="1"/>
    </xf>
    <xf numFmtId="49" fontId="7" fillId="0" borderId="20" xfId="0" applyNumberFormat="1" applyFont="1" applyFill="1" applyBorder="1" applyAlignment="1">
      <alignment horizontal="left" vertical="center" wrapText="1"/>
    </xf>
    <xf numFmtId="0" fontId="21" fillId="0" borderId="14" xfId="0" applyFont="1" applyFill="1" applyBorder="1" applyAlignment="1">
      <alignment horizontal="center" vertical="top" wrapText="1"/>
    </xf>
    <xf numFmtId="49" fontId="7" fillId="0" borderId="3" xfId="0" applyNumberFormat="1" applyFont="1" applyFill="1" applyBorder="1" applyAlignment="1">
      <alignment horizontal="left" vertical="center" wrapText="1"/>
    </xf>
    <xf numFmtId="0" fontId="7" fillId="0" borderId="36" xfId="0" applyFont="1" applyBorder="1" applyAlignment="1">
      <alignment horizontal="left" vertical="center" wrapText="1"/>
    </xf>
    <xf numFmtId="0" fontId="7" fillId="0" borderId="24" xfId="0" applyFont="1" applyBorder="1" applyAlignment="1">
      <alignment horizontal="left" vertical="center" wrapText="1"/>
    </xf>
    <xf numFmtId="0" fontId="7" fillId="0" borderId="4" xfId="0" applyFont="1" applyFill="1" applyBorder="1" applyAlignment="1">
      <alignment horizontal="left" wrapText="1"/>
    </xf>
    <xf numFmtId="0" fontId="7" fillId="0" borderId="20" xfId="0" applyFont="1" applyFill="1" applyBorder="1" applyAlignment="1">
      <alignment horizontal="left" wrapText="1"/>
    </xf>
    <xf numFmtId="49" fontId="7" fillId="0" borderId="4" xfId="0" applyNumberFormat="1" applyFont="1" applyFill="1" applyBorder="1" applyAlignment="1">
      <alignment horizontal="left" vertical="top" wrapText="1"/>
    </xf>
    <xf numFmtId="49" fontId="7" fillId="0" borderId="20" xfId="0" applyNumberFormat="1" applyFont="1" applyFill="1" applyBorder="1" applyAlignment="1">
      <alignment horizontal="left" vertical="top" wrapText="1"/>
    </xf>
    <xf numFmtId="0" fontId="24" fillId="0" borderId="0" xfId="0" applyFont="1" applyFill="1" applyBorder="1" applyAlignment="1">
      <alignment horizontal="left" vertical="top" wrapText="1"/>
    </xf>
    <xf numFmtId="0" fontId="16" fillId="0" borderId="3" xfId="0" applyFont="1" applyFill="1" applyBorder="1" applyAlignment="1">
      <alignment horizontal="center" vertical="center" wrapText="1"/>
    </xf>
    <xf numFmtId="0" fontId="7" fillId="0" borderId="3" xfId="0" applyFont="1" applyFill="1" applyBorder="1" applyAlignment="1">
      <alignment horizontal="left" vertical="top" wrapText="1"/>
    </xf>
    <xf numFmtId="0" fontId="22" fillId="0" borderId="3" xfId="0" applyFont="1" applyFill="1" applyBorder="1" applyAlignment="1">
      <alignment horizontal="left" vertical="top" wrapText="1"/>
    </xf>
    <xf numFmtId="49" fontId="7" fillId="0" borderId="4" xfId="0" applyNumberFormat="1" applyFont="1" applyFill="1" applyBorder="1" applyAlignment="1">
      <alignment horizontal="left" vertical="top" wrapText="1"/>
    </xf>
    <xf numFmtId="49" fontId="7" fillId="0" borderId="20" xfId="0" applyNumberFormat="1" applyFont="1" applyFill="1" applyBorder="1" applyAlignment="1">
      <alignment horizontal="left" vertical="top" wrapText="1"/>
    </xf>
    <xf numFmtId="0" fontId="7" fillId="7" borderId="4" xfId="0" applyFont="1" applyFill="1" applyBorder="1" applyAlignment="1">
      <alignment horizontal="left" vertical="center" wrapText="1"/>
    </xf>
    <xf numFmtId="0" fontId="7" fillId="7" borderId="20" xfId="0" applyFont="1" applyFill="1" applyBorder="1" applyAlignment="1">
      <alignment horizontal="left" vertical="center" wrapText="1"/>
    </xf>
    <xf numFmtId="0" fontId="7" fillId="7" borderId="4" xfId="0" applyFont="1" applyFill="1" applyBorder="1" applyAlignment="1">
      <alignment horizontal="left" vertical="center" wrapText="1"/>
    </xf>
    <xf numFmtId="0" fontId="7" fillId="7" borderId="20"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4" xfId="0" applyFont="1" applyFill="1" applyBorder="1" applyAlignment="1">
      <alignment horizontal="left" vertical="top" wrapText="1"/>
    </xf>
    <xf numFmtId="0" fontId="7" fillId="0" borderId="20" xfId="0" applyFont="1" applyFill="1" applyBorder="1" applyAlignment="1">
      <alignment horizontal="left" vertical="top" wrapText="1"/>
    </xf>
    <xf numFmtId="0" fontId="14" fillId="0" borderId="37" xfId="0" applyFont="1" applyBorder="1" applyAlignment="1">
      <alignment horizontal="left" vertical="top" wrapText="1"/>
    </xf>
    <xf numFmtId="0" fontId="14" fillId="0" borderId="26" xfId="0" applyFont="1" applyBorder="1" applyAlignment="1">
      <alignment horizontal="left" vertical="top" wrapText="1"/>
    </xf>
    <xf numFmtId="49" fontId="30" fillId="0" borderId="3" xfId="0" applyNumberFormat="1" applyFont="1" applyFill="1" applyBorder="1" applyAlignment="1">
      <alignment horizontal="left" vertical="top" wrapText="1"/>
    </xf>
    <xf numFmtId="49" fontId="8" fillId="0" borderId="4" xfId="0" applyNumberFormat="1" applyFont="1" applyFill="1" applyBorder="1" applyAlignment="1">
      <alignment horizontal="left" vertical="top" wrapText="1"/>
    </xf>
    <xf numFmtId="49" fontId="8" fillId="0" borderId="20" xfId="0" applyNumberFormat="1" applyFont="1" applyFill="1" applyBorder="1" applyAlignment="1">
      <alignment horizontal="left" vertical="top" wrapText="1"/>
    </xf>
    <xf numFmtId="49" fontId="8" fillId="0" borderId="3" xfId="0" applyNumberFormat="1" applyFont="1" applyFill="1" applyBorder="1" applyAlignment="1">
      <alignment horizontal="left" vertical="top" wrapText="1"/>
    </xf>
    <xf numFmtId="0" fontId="22" fillId="0" borderId="14" xfId="0" applyFont="1" applyBorder="1" applyAlignment="1">
      <alignment horizontal="left" vertical="top" wrapText="1"/>
    </xf>
    <xf numFmtId="49" fontId="9" fillId="0" borderId="4" xfId="0" applyNumberFormat="1" applyFont="1" applyFill="1" applyBorder="1" applyAlignment="1">
      <alignment horizontal="left" vertical="top" wrapText="1"/>
    </xf>
    <xf numFmtId="49" fontId="9" fillId="0" borderId="20" xfId="0" applyNumberFormat="1" applyFont="1" applyFill="1" applyBorder="1" applyAlignment="1">
      <alignment horizontal="left" vertical="top" wrapText="1"/>
    </xf>
    <xf numFmtId="49" fontId="7" fillId="0" borderId="4" xfId="0" applyNumberFormat="1" applyFont="1" applyFill="1" applyBorder="1" applyAlignment="1">
      <alignment vertical="top" wrapText="1"/>
    </xf>
    <xf numFmtId="49" fontId="7" fillId="0" borderId="20" xfId="0" applyNumberFormat="1" applyFont="1" applyFill="1" applyBorder="1" applyAlignment="1">
      <alignment vertical="top" wrapText="1"/>
    </xf>
    <xf numFmtId="0" fontId="0" fillId="0" borderId="38" xfId="0" applyBorder="1" applyAlignment="1">
      <alignmen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17"/>
  <sheetViews>
    <sheetView showZeros="0" tabSelected="1" view="pageBreakPreview" zoomScaleSheetLayoutView="100" workbookViewId="0" topLeftCell="A1">
      <selection activeCell="C430" sqref="C430"/>
    </sheetView>
  </sheetViews>
  <sheetFormatPr defaultColWidth="9.140625" defaultRowHeight="12.75"/>
  <cols>
    <col min="1" max="1" width="9.7109375" style="0" customWidth="1"/>
    <col min="2" max="2" width="18.140625" style="0" customWidth="1"/>
    <col min="3" max="3" width="42.00390625" style="0" customWidth="1"/>
    <col min="4" max="4" width="14.00390625" style="1" customWidth="1"/>
    <col min="5" max="5" width="8.140625" style="1" customWidth="1"/>
    <col min="6" max="6" width="14.28125" style="1" customWidth="1"/>
    <col min="7" max="7" width="14.140625" style="7" customWidth="1"/>
    <col min="8" max="8" width="16.7109375" style="0" customWidth="1"/>
    <col min="9" max="9" width="13.8515625" style="0" customWidth="1"/>
    <col min="10" max="10" width="12.7109375" style="0" bestFit="1" customWidth="1"/>
  </cols>
  <sheetData>
    <row r="1" spans="4:7" ht="12.75">
      <c r="D1" s="277" t="s">
        <v>51</v>
      </c>
      <c r="E1" s="277"/>
      <c r="F1" s="277"/>
      <c r="G1" s="277"/>
    </row>
    <row r="2" spans="4:7" ht="12.75">
      <c r="D2" s="277" t="s">
        <v>88</v>
      </c>
      <c r="E2" s="277"/>
      <c r="F2" s="277"/>
      <c r="G2" s="277"/>
    </row>
    <row r="3" spans="4:7" ht="12.75">
      <c r="D3" s="277" t="s">
        <v>435</v>
      </c>
      <c r="E3" s="277"/>
      <c r="F3" s="277"/>
      <c r="G3" s="277"/>
    </row>
    <row r="4" ht="10.5" customHeight="1">
      <c r="A4" s="2"/>
    </row>
    <row r="5" spans="1:7" ht="33.75" customHeight="1">
      <c r="A5" s="275" t="s">
        <v>280</v>
      </c>
      <c r="B5" s="275"/>
      <c r="C5" s="275"/>
      <c r="D5" s="275"/>
      <c r="E5" s="275"/>
      <c r="F5" s="275"/>
      <c r="G5" s="275"/>
    </row>
    <row r="6" ht="12.75" hidden="1">
      <c r="A6" s="3"/>
    </row>
    <row r="7" ht="12.75" hidden="1">
      <c r="A7" s="3"/>
    </row>
    <row r="8" ht="12.75" hidden="1">
      <c r="A8" s="3"/>
    </row>
    <row r="9" spans="1:7" ht="11.25" customHeight="1" thickBot="1">
      <c r="A9" s="3"/>
      <c r="F9" s="278" t="s">
        <v>41</v>
      </c>
      <c r="G9" s="278"/>
    </row>
    <row r="10" spans="1:7" ht="70.5" customHeight="1">
      <c r="A10" s="5" t="s">
        <v>42</v>
      </c>
      <c r="B10" s="6" t="s">
        <v>43</v>
      </c>
      <c r="C10" s="269" t="s">
        <v>68</v>
      </c>
      <c r="D10" s="269" t="s">
        <v>44</v>
      </c>
      <c r="E10" s="269" t="s">
        <v>45</v>
      </c>
      <c r="F10" s="269" t="s">
        <v>46</v>
      </c>
      <c r="G10" s="279" t="s">
        <v>48</v>
      </c>
    </row>
    <row r="11" spans="1:9" ht="85.5" customHeight="1" thickBot="1">
      <c r="A11" s="46" t="s">
        <v>47</v>
      </c>
      <c r="B11" s="47" t="s">
        <v>73</v>
      </c>
      <c r="C11" s="270"/>
      <c r="D11" s="270"/>
      <c r="E11" s="270"/>
      <c r="F11" s="270"/>
      <c r="G11" s="280"/>
      <c r="I11" s="186"/>
    </row>
    <row r="12" spans="1:9" s="14" customFormat="1" ht="18.75" customHeight="1">
      <c r="A12" s="116">
        <v>47</v>
      </c>
      <c r="B12" s="276" t="s">
        <v>49</v>
      </c>
      <c r="C12" s="276"/>
      <c r="D12" s="143">
        <f>D13+D57+D90+D95+D134+D103+D115+D137+D113</f>
        <v>47889520</v>
      </c>
      <c r="E12" s="143">
        <f>E13+E57+E90+E95+E134+E103+E115+E137+E113</f>
        <v>0</v>
      </c>
      <c r="F12" s="143">
        <f>F13+F57+F90+F95+F134+F103+F115+F137+F113</f>
        <v>46677420</v>
      </c>
      <c r="G12" s="217">
        <f>G13+G57+G90+G95+G134+G103+G115+G137+G113</f>
        <v>12407620</v>
      </c>
      <c r="H12" s="185"/>
      <c r="I12" s="154"/>
    </row>
    <row r="13" spans="1:8" s="9" customFormat="1" ht="15.75" customHeight="1">
      <c r="A13" s="20" t="s">
        <v>55</v>
      </c>
      <c r="B13" s="246" t="s">
        <v>52</v>
      </c>
      <c r="C13" s="246"/>
      <c r="D13" s="16">
        <f>D14+D31+D55</f>
        <v>3331920</v>
      </c>
      <c r="E13" s="16">
        <f>E14+E31+E55</f>
        <v>0</v>
      </c>
      <c r="F13" s="16">
        <f>F14+F31+F55</f>
        <v>3331920</v>
      </c>
      <c r="G13" s="58">
        <f>G14+G31+G55</f>
        <v>3331920</v>
      </c>
      <c r="H13" s="132"/>
    </row>
    <row r="14" spans="1:8" s="4" customFormat="1" ht="14.25" customHeight="1">
      <c r="A14" s="27" t="s">
        <v>56</v>
      </c>
      <c r="B14" s="268" t="s">
        <v>53</v>
      </c>
      <c r="C14" s="268"/>
      <c r="D14" s="19">
        <f>D15+D16+D17+D18+D19+D20+D21+D22+D23+D24+D25+D26+D27+D28+D29+D30</f>
        <v>1135000</v>
      </c>
      <c r="E14" s="19">
        <f>E15+E16+E17+E18+E19+E20+E21+E22+E23+E24+E25+E26+E27+E28+E29+E30</f>
        <v>0</v>
      </c>
      <c r="F14" s="19">
        <f>F15+F16+F17+F18+F19+F20+F21+F22+F23+F24+F25+F26+F27+F28+F29+F30</f>
        <v>1135000</v>
      </c>
      <c r="G14" s="144">
        <f>G15+G16+G17+G18+G19+G20+G21+G22+G23+G24+G25+G26+G27+G28+G29+G30</f>
        <v>1135000</v>
      </c>
      <c r="H14" s="124"/>
    </row>
    <row r="15" spans="1:9" ht="30" customHeight="1">
      <c r="A15" s="72"/>
      <c r="B15" s="271" t="s">
        <v>213</v>
      </c>
      <c r="C15" s="272"/>
      <c r="D15" s="53">
        <v>100000</v>
      </c>
      <c r="E15" s="53">
        <v>0</v>
      </c>
      <c r="F15" s="53">
        <v>100000</v>
      </c>
      <c r="G15" s="43">
        <v>100000</v>
      </c>
      <c r="I15" s="191"/>
    </row>
    <row r="16" spans="1:7" ht="28.5" customHeight="1">
      <c r="A16" s="87"/>
      <c r="B16" s="247" t="s">
        <v>356</v>
      </c>
      <c r="C16" s="248"/>
      <c r="D16" s="53">
        <v>40000</v>
      </c>
      <c r="E16" s="53"/>
      <c r="F16" s="53">
        <v>40000</v>
      </c>
      <c r="G16" s="43">
        <v>40000</v>
      </c>
    </row>
    <row r="17" spans="1:7" s="134" customFormat="1" ht="28.5" customHeight="1">
      <c r="A17" s="137"/>
      <c r="B17" s="247" t="s">
        <v>359</v>
      </c>
      <c r="C17" s="248"/>
      <c r="D17" s="53">
        <v>25000</v>
      </c>
      <c r="E17" s="53"/>
      <c r="F17" s="53">
        <v>25000</v>
      </c>
      <c r="G17" s="43">
        <v>25000</v>
      </c>
    </row>
    <row r="18" spans="1:7" ht="45.75" customHeight="1">
      <c r="A18" s="137"/>
      <c r="B18" s="247" t="s">
        <v>133</v>
      </c>
      <c r="C18" s="248"/>
      <c r="D18" s="53">
        <v>100000</v>
      </c>
      <c r="E18" s="53">
        <v>0</v>
      </c>
      <c r="F18" s="53">
        <v>100000</v>
      </c>
      <c r="G18" s="43">
        <v>100000</v>
      </c>
    </row>
    <row r="19" spans="1:7" ht="30.75" customHeight="1">
      <c r="A19" s="137"/>
      <c r="B19" s="247" t="s">
        <v>214</v>
      </c>
      <c r="C19" s="248"/>
      <c r="D19" s="53">
        <v>100000</v>
      </c>
      <c r="E19" s="53">
        <v>0</v>
      </c>
      <c r="F19" s="53">
        <v>100000</v>
      </c>
      <c r="G19" s="43">
        <v>100000</v>
      </c>
    </row>
    <row r="20" spans="1:7" ht="30" customHeight="1">
      <c r="A20" s="137"/>
      <c r="B20" s="244" t="s">
        <v>355</v>
      </c>
      <c r="C20" s="245"/>
      <c r="D20" s="53">
        <v>30000</v>
      </c>
      <c r="E20" s="53">
        <v>0</v>
      </c>
      <c r="F20" s="53">
        <v>30000</v>
      </c>
      <c r="G20" s="43">
        <v>30000</v>
      </c>
    </row>
    <row r="21" spans="1:7" s="134" customFormat="1" ht="30" customHeight="1">
      <c r="A21" s="137"/>
      <c r="B21" s="247" t="s">
        <v>382</v>
      </c>
      <c r="C21" s="248"/>
      <c r="D21" s="53">
        <v>50000</v>
      </c>
      <c r="E21" s="53"/>
      <c r="F21" s="53">
        <v>50000</v>
      </c>
      <c r="G21" s="43">
        <v>50000</v>
      </c>
    </row>
    <row r="22" spans="1:7" ht="30" customHeight="1">
      <c r="A22" s="137"/>
      <c r="B22" s="247" t="s">
        <v>134</v>
      </c>
      <c r="C22" s="248"/>
      <c r="D22" s="53">
        <v>150000</v>
      </c>
      <c r="E22" s="53">
        <v>0</v>
      </c>
      <c r="F22" s="53">
        <v>150000</v>
      </c>
      <c r="G22" s="43">
        <v>150000</v>
      </c>
    </row>
    <row r="23" spans="1:7" ht="30" customHeight="1">
      <c r="A23" s="137"/>
      <c r="B23" s="273" t="s">
        <v>135</v>
      </c>
      <c r="C23" s="274"/>
      <c r="D23" s="53">
        <v>80000</v>
      </c>
      <c r="E23" s="53">
        <v>0</v>
      </c>
      <c r="F23" s="53">
        <v>80000</v>
      </c>
      <c r="G23" s="43">
        <v>80000</v>
      </c>
    </row>
    <row r="24" spans="1:7" ht="30" customHeight="1">
      <c r="A24" s="137"/>
      <c r="B24" s="247" t="s">
        <v>136</v>
      </c>
      <c r="C24" s="248"/>
      <c r="D24" s="53">
        <v>100000</v>
      </c>
      <c r="E24" s="53">
        <v>0</v>
      </c>
      <c r="F24" s="53">
        <v>100000</v>
      </c>
      <c r="G24" s="43">
        <v>100000</v>
      </c>
    </row>
    <row r="25" spans="1:7" ht="29.25" customHeight="1">
      <c r="A25" s="137"/>
      <c r="B25" s="247" t="s">
        <v>137</v>
      </c>
      <c r="C25" s="248"/>
      <c r="D25" s="53">
        <v>80000</v>
      </c>
      <c r="E25" s="53">
        <v>0</v>
      </c>
      <c r="F25" s="53">
        <v>80000</v>
      </c>
      <c r="G25" s="43">
        <v>80000</v>
      </c>
    </row>
    <row r="26" spans="1:7" ht="30.75" customHeight="1">
      <c r="A26" s="137"/>
      <c r="B26" s="244" t="s">
        <v>216</v>
      </c>
      <c r="C26" s="245"/>
      <c r="D26" s="53">
        <v>30000</v>
      </c>
      <c r="E26" s="53">
        <v>0</v>
      </c>
      <c r="F26" s="53">
        <v>30000</v>
      </c>
      <c r="G26" s="43">
        <v>30000</v>
      </c>
    </row>
    <row r="27" spans="1:7" ht="30.75" customHeight="1">
      <c r="A27" s="137"/>
      <c r="B27" s="244" t="s">
        <v>217</v>
      </c>
      <c r="C27" s="245"/>
      <c r="D27" s="53">
        <v>30000</v>
      </c>
      <c r="E27" s="53">
        <v>0</v>
      </c>
      <c r="F27" s="53">
        <v>30000</v>
      </c>
      <c r="G27" s="43">
        <v>30000</v>
      </c>
    </row>
    <row r="28" spans="1:7" ht="29.25" customHeight="1">
      <c r="A28" s="137"/>
      <c r="B28" s="244" t="s">
        <v>215</v>
      </c>
      <c r="C28" s="245"/>
      <c r="D28" s="53">
        <v>30000</v>
      </c>
      <c r="E28" s="53">
        <v>0</v>
      </c>
      <c r="F28" s="53">
        <v>30000</v>
      </c>
      <c r="G28" s="43">
        <v>30000</v>
      </c>
    </row>
    <row r="29" spans="1:7" ht="28.5" customHeight="1">
      <c r="A29" s="137"/>
      <c r="B29" s="244" t="s">
        <v>218</v>
      </c>
      <c r="C29" s="245"/>
      <c r="D29" s="53">
        <v>30000</v>
      </c>
      <c r="E29" s="53">
        <v>0</v>
      </c>
      <c r="F29" s="53">
        <v>30000</v>
      </c>
      <c r="G29" s="43">
        <v>30000</v>
      </c>
    </row>
    <row r="30" spans="1:11" ht="30" customHeight="1">
      <c r="A30" s="138"/>
      <c r="B30" s="311" t="s">
        <v>132</v>
      </c>
      <c r="C30" s="312"/>
      <c r="D30" s="53">
        <v>160000</v>
      </c>
      <c r="E30" s="53">
        <v>0</v>
      </c>
      <c r="F30" s="53">
        <v>160000</v>
      </c>
      <c r="G30" s="43">
        <v>160000</v>
      </c>
      <c r="I30" s="148"/>
      <c r="J30" s="148"/>
      <c r="K30" s="148"/>
    </row>
    <row r="31" spans="1:11" s="8" customFormat="1" ht="29.25" customHeight="1">
      <c r="A31" s="20" t="s">
        <v>57</v>
      </c>
      <c r="B31" s="246" t="s">
        <v>54</v>
      </c>
      <c r="C31" s="246"/>
      <c r="D31" s="21">
        <f>D54+D33+D35+D36+D37+D40+D44+D45+D47+D48+D50+D51+D52+D39+D41+D42+D46+D32+D53+D38+D49+D34+D43</f>
        <v>1916920</v>
      </c>
      <c r="E31" s="21">
        <f>E54+E33+E35+E36+E37+E40+E44+E45+E47+E48+E50+E51+E52+E39+E41+E42+E46+E32+E53+E38+E49+E34+E43</f>
        <v>0</v>
      </c>
      <c r="F31" s="21">
        <f>F54+F33+F35+F36+F37+F40+F44+F45+F47+F48+F50+F51+F52+F39+F41+F42+F46+F32+F53+F38+F49+F34+F43</f>
        <v>1916920</v>
      </c>
      <c r="G31" s="107">
        <f>G54+G33+G35+G36+G37+G40+G44+G45+G47+G48+G50+G51+G52+G39+G41+G42+G46+G32+G53+G38+G49+G34+G43</f>
        <v>1916920</v>
      </c>
      <c r="H31" s="147"/>
      <c r="I31" s="149"/>
      <c r="J31" s="150"/>
      <c r="K31" s="150"/>
    </row>
    <row r="32" spans="1:7" s="134" customFormat="1" ht="47.25" customHeight="1">
      <c r="A32" s="139"/>
      <c r="B32" s="244" t="s">
        <v>358</v>
      </c>
      <c r="C32" s="245"/>
      <c r="D32" s="53">
        <v>90000</v>
      </c>
      <c r="E32" s="53"/>
      <c r="F32" s="53">
        <v>90000</v>
      </c>
      <c r="G32" s="43">
        <v>90000</v>
      </c>
    </row>
    <row r="33" spans="1:11" ht="19.5" customHeight="1">
      <c r="A33" s="139"/>
      <c r="B33" s="247" t="s">
        <v>147</v>
      </c>
      <c r="C33" s="248"/>
      <c r="D33" s="53">
        <v>50000</v>
      </c>
      <c r="E33" s="53">
        <v>0</v>
      </c>
      <c r="F33" s="53">
        <v>50000</v>
      </c>
      <c r="G33" s="43">
        <v>50000</v>
      </c>
      <c r="I33" s="148"/>
      <c r="J33" s="148"/>
      <c r="K33" s="148"/>
    </row>
    <row r="34" spans="1:11" ht="34.5" customHeight="1">
      <c r="A34" s="139"/>
      <c r="B34" s="247" t="s">
        <v>383</v>
      </c>
      <c r="C34" s="248"/>
      <c r="D34" s="53">
        <v>16500</v>
      </c>
      <c r="E34" s="53"/>
      <c r="F34" s="53">
        <v>16500</v>
      </c>
      <c r="G34" s="43">
        <v>16500</v>
      </c>
      <c r="I34" s="148"/>
      <c r="J34" s="148"/>
      <c r="K34" s="148"/>
    </row>
    <row r="35" spans="1:11" ht="44.25" customHeight="1">
      <c r="A35" s="139"/>
      <c r="B35" s="247" t="s">
        <v>138</v>
      </c>
      <c r="C35" s="248"/>
      <c r="D35" s="53">
        <v>100000</v>
      </c>
      <c r="E35" s="53">
        <v>0</v>
      </c>
      <c r="F35" s="53">
        <v>100000</v>
      </c>
      <c r="G35" s="43">
        <v>100000</v>
      </c>
      <c r="I35" s="148"/>
      <c r="J35" s="148"/>
      <c r="K35" s="148"/>
    </row>
    <row r="36" spans="1:11" s="57" customFormat="1" ht="35.25" customHeight="1">
      <c r="A36" s="219"/>
      <c r="B36" s="247" t="s">
        <v>220</v>
      </c>
      <c r="C36" s="248"/>
      <c r="D36" s="53">
        <f>100000+10000</f>
        <v>110000</v>
      </c>
      <c r="E36" s="53"/>
      <c r="F36" s="53">
        <f>100000+10000</f>
        <v>110000</v>
      </c>
      <c r="G36" s="43">
        <f>100000+10000</f>
        <v>110000</v>
      </c>
      <c r="I36" s="151"/>
      <c r="J36" s="151"/>
      <c r="K36" s="151"/>
    </row>
    <row r="37" spans="1:11" s="14" customFormat="1" ht="33" customHeight="1">
      <c r="A37" s="139"/>
      <c r="B37" s="244" t="s">
        <v>210</v>
      </c>
      <c r="C37" s="245"/>
      <c r="D37" s="53">
        <v>150000</v>
      </c>
      <c r="E37" s="42"/>
      <c r="F37" s="42">
        <v>150000</v>
      </c>
      <c r="G37" s="115">
        <v>150000</v>
      </c>
      <c r="I37" s="152"/>
      <c r="J37" s="152"/>
      <c r="K37" s="152"/>
    </row>
    <row r="38" spans="1:7" s="134" customFormat="1" ht="33" customHeight="1">
      <c r="A38" s="139"/>
      <c r="B38" s="251" t="s">
        <v>361</v>
      </c>
      <c r="C38" s="252"/>
      <c r="D38" s="53">
        <v>100000</v>
      </c>
      <c r="E38" s="53"/>
      <c r="F38" s="53">
        <v>100000</v>
      </c>
      <c r="G38" s="43">
        <v>100000</v>
      </c>
    </row>
    <row r="39" spans="1:7" ht="64.5" customHeight="1">
      <c r="A39" s="139"/>
      <c r="B39" s="244" t="s">
        <v>146</v>
      </c>
      <c r="C39" s="245"/>
      <c r="D39" s="53">
        <v>30000</v>
      </c>
      <c r="E39" s="53">
        <v>0</v>
      </c>
      <c r="F39" s="53">
        <v>30000</v>
      </c>
      <c r="G39" s="43">
        <v>30000</v>
      </c>
    </row>
    <row r="40" spans="1:7" ht="45.75" customHeight="1">
      <c r="A40" s="139"/>
      <c r="B40" s="244" t="s">
        <v>229</v>
      </c>
      <c r="C40" s="245"/>
      <c r="D40" s="42">
        <f>90000+2700</f>
        <v>92700</v>
      </c>
      <c r="E40" s="42"/>
      <c r="F40" s="42">
        <f>90000+2700</f>
        <v>92700</v>
      </c>
      <c r="G40" s="25">
        <f>90000+2700</f>
        <v>92700</v>
      </c>
    </row>
    <row r="41" spans="1:7" s="134" customFormat="1" ht="46.5" customHeight="1">
      <c r="A41" s="139"/>
      <c r="B41" s="244" t="s">
        <v>360</v>
      </c>
      <c r="C41" s="245"/>
      <c r="D41" s="53">
        <v>80000</v>
      </c>
      <c r="E41" s="53"/>
      <c r="F41" s="53">
        <v>80000</v>
      </c>
      <c r="G41" s="43">
        <v>80000</v>
      </c>
    </row>
    <row r="42" spans="1:7" ht="47.25" customHeight="1">
      <c r="A42" s="139"/>
      <c r="B42" s="244" t="s">
        <v>140</v>
      </c>
      <c r="C42" s="245"/>
      <c r="D42" s="53">
        <v>30000</v>
      </c>
      <c r="E42" s="53">
        <v>0</v>
      </c>
      <c r="F42" s="53">
        <v>30000</v>
      </c>
      <c r="G42" s="43">
        <v>30000</v>
      </c>
    </row>
    <row r="43" spans="1:7" ht="42.75" customHeight="1">
      <c r="A43" s="139"/>
      <c r="B43" s="244" t="s">
        <v>384</v>
      </c>
      <c r="C43" s="245"/>
      <c r="D43" s="53">
        <v>2720</v>
      </c>
      <c r="E43" s="53"/>
      <c r="F43" s="53">
        <v>2720</v>
      </c>
      <c r="G43" s="43">
        <v>2720</v>
      </c>
    </row>
    <row r="44" spans="1:7" ht="34.5" customHeight="1">
      <c r="A44" s="233"/>
      <c r="B44" s="247" t="s">
        <v>141</v>
      </c>
      <c r="C44" s="248"/>
      <c r="D44" s="53">
        <v>150000</v>
      </c>
      <c r="E44" s="53">
        <v>0</v>
      </c>
      <c r="F44" s="53">
        <v>150000</v>
      </c>
      <c r="G44" s="43">
        <v>150000</v>
      </c>
    </row>
    <row r="45" spans="1:7" ht="61.5" customHeight="1">
      <c r="A45" s="233"/>
      <c r="B45" s="247" t="s">
        <v>143</v>
      </c>
      <c r="C45" s="248"/>
      <c r="D45" s="53">
        <v>100000</v>
      </c>
      <c r="E45" s="53">
        <v>0</v>
      </c>
      <c r="F45" s="53">
        <v>100000</v>
      </c>
      <c r="G45" s="43">
        <v>100000</v>
      </c>
    </row>
    <row r="46" spans="1:7" ht="57.75" customHeight="1">
      <c r="A46" s="139"/>
      <c r="B46" s="244" t="s">
        <v>227</v>
      </c>
      <c r="C46" s="245"/>
      <c r="D46" s="53">
        <v>30000</v>
      </c>
      <c r="E46" s="53">
        <v>0</v>
      </c>
      <c r="F46" s="53">
        <v>30000</v>
      </c>
      <c r="G46" s="43">
        <v>30000</v>
      </c>
    </row>
    <row r="47" spans="1:7" ht="33" customHeight="1">
      <c r="A47" s="139"/>
      <c r="B47" s="311" t="s">
        <v>142</v>
      </c>
      <c r="C47" s="312"/>
      <c r="D47" s="53">
        <v>80000</v>
      </c>
      <c r="E47" s="53">
        <v>0</v>
      </c>
      <c r="F47" s="53">
        <v>80000</v>
      </c>
      <c r="G47" s="43">
        <v>80000</v>
      </c>
    </row>
    <row r="48" spans="1:7" ht="18.75" customHeight="1">
      <c r="A48" s="139"/>
      <c r="B48" s="247" t="s">
        <v>144</v>
      </c>
      <c r="C48" s="248"/>
      <c r="D48" s="53">
        <v>70000</v>
      </c>
      <c r="E48" s="53">
        <v>0</v>
      </c>
      <c r="F48" s="53">
        <v>70000</v>
      </c>
      <c r="G48" s="43">
        <v>70000</v>
      </c>
    </row>
    <row r="49" spans="1:7" s="134" customFormat="1" ht="42.75" customHeight="1">
      <c r="A49" s="139"/>
      <c r="B49" s="244" t="s">
        <v>385</v>
      </c>
      <c r="C49" s="245"/>
      <c r="D49" s="53">
        <v>175000</v>
      </c>
      <c r="E49" s="53"/>
      <c r="F49" s="53">
        <v>175000</v>
      </c>
      <c r="G49" s="43">
        <v>175000</v>
      </c>
    </row>
    <row r="50" spans="1:7" ht="30" customHeight="1">
      <c r="A50" s="139"/>
      <c r="B50" s="251" t="s">
        <v>139</v>
      </c>
      <c r="C50" s="252"/>
      <c r="D50" s="53">
        <v>100000</v>
      </c>
      <c r="E50" s="53">
        <v>0</v>
      </c>
      <c r="F50" s="53">
        <v>100000</v>
      </c>
      <c r="G50" s="43">
        <v>100000</v>
      </c>
    </row>
    <row r="51" spans="1:7" ht="30.75" customHeight="1">
      <c r="A51" s="139"/>
      <c r="B51" s="251" t="s">
        <v>221</v>
      </c>
      <c r="C51" s="252"/>
      <c r="D51" s="53">
        <v>30000</v>
      </c>
      <c r="E51" s="53"/>
      <c r="F51" s="53">
        <v>30000</v>
      </c>
      <c r="G51" s="43">
        <v>30000</v>
      </c>
    </row>
    <row r="52" spans="1:7" ht="32.25" customHeight="1">
      <c r="A52" s="139"/>
      <c r="B52" s="325" t="s">
        <v>145</v>
      </c>
      <c r="C52" s="326"/>
      <c r="D52" s="53">
        <v>190000</v>
      </c>
      <c r="E52" s="53">
        <v>0</v>
      </c>
      <c r="F52" s="53">
        <v>190000</v>
      </c>
      <c r="G52" s="43">
        <v>190000</v>
      </c>
    </row>
    <row r="53" spans="1:7" s="134" customFormat="1" ht="33" customHeight="1">
      <c r="A53" s="139"/>
      <c r="B53" s="244" t="s">
        <v>357</v>
      </c>
      <c r="C53" s="245"/>
      <c r="D53" s="53">
        <v>60000</v>
      </c>
      <c r="E53" s="53"/>
      <c r="F53" s="53">
        <v>60000</v>
      </c>
      <c r="G53" s="43">
        <v>60000</v>
      </c>
    </row>
    <row r="54" spans="1:11" ht="58.5" customHeight="1">
      <c r="A54" s="219"/>
      <c r="B54" s="309" t="s">
        <v>219</v>
      </c>
      <c r="C54" s="310"/>
      <c r="D54" s="53">
        <v>80000</v>
      </c>
      <c r="E54" s="53">
        <v>0</v>
      </c>
      <c r="F54" s="53">
        <v>80000</v>
      </c>
      <c r="G54" s="43">
        <v>80000</v>
      </c>
      <c r="I54" s="148"/>
      <c r="J54" s="148"/>
      <c r="K54" s="148"/>
    </row>
    <row r="55" spans="1:7" ht="43.5" customHeight="1">
      <c r="A55" s="78" t="s">
        <v>187</v>
      </c>
      <c r="B55" s="288" t="s">
        <v>282</v>
      </c>
      <c r="C55" s="288"/>
      <c r="D55" s="55">
        <v>280000</v>
      </c>
      <c r="E55" s="55"/>
      <c r="F55" s="55">
        <v>280000</v>
      </c>
      <c r="G55" s="64">
        <v>280000</v>
      </c>
    </row>
    <row r="56" spans="1:7" ht="38.25" customHeight="1">
      <c r="A56" s="114"/>
      <c r="B56" s="321" t="s">
        <v>222</v>
      </c>
      <c r="C56" s="322"/>
      <c r="D56" s="53">
        <v>280000</v>
      </c>
      <c r="E56" s="53"/>
      <c r="F56" s="53">
        <v>280000</v>
      </c>
      <c r="G56" s="43">
        <v>280000</v>
      </c>
    </row>
    <row r="57" spans="1:8" s="8" customFormat="1" ht="21.75" customHeight="1">
      <c r="A57" s="28" t="s">
        <v>59</v>
      </c>
      <c r="B57" s="250" t="s">
        <v>58</v>
      </c>
      <c r="C57" s="250"/>
      <c r="D57" s="16">
        <f>D58+D71+D78+D87</f>
        <v>3423600</v>
      </c>
      <c r="E57" s="16">
        <f>E58+E71+E78+E87</f>
        <v>0</v>
      </c>
      <c r="F57" s="16">
        <f>F58+F71+F78+F87</f>
        <v>3423600</v>
      </c>
      <c r="G57" s="133">
        <f>G58+G71+G78+G87</f>
        <v>2423600</v>
      </c>
      <c r="H57" s="132"/>
    </row>
    <row r="58" spans="1:9" s="8" customFormat="1" ht="21" customHeight="1">
      <c r="A58" s="135" t="s">
        <v>67</v>
      </c>
      <c r="B58" s="228" t="s">
        <v>60</v>
      </c>
      <c r="C58" s="228"/>
      <c r="D58" s="21">
        <f>SUM(D59:D67)</f>
        <v>2569600</v>
      </c>
      <c r="E58" s="136">
        <f>SUM(E59:E67)</f>
        <v>0</v>
      </c>
      <c r="F58" s="136">
        <f>SUM(F59:F67)</f>
        <v>2569600</v>
      </c>
      <c r="G58" s="133">
        <f>SUM(G59:G67)</f>
        <v>1569600</v>
      </c>
      <c r="I58" s="140"/>
    </row>
    <row r="59" spans="1:7" ht="44.25" customHeight="1">
      <c r="A59" s="84"/>
      <c r="B59" s="257" t="s">
        <v>367</v>
      </c>
      <c r="C59" s="258"/>
      <c r="D59" s="53">
        <v>1500000</v>
      </c>
      <c r="E59" s="53">
        <v>0</v>
      </c>
      <c r="F59" s="53">
        <v>1500000</v>
      </c>
      <c r="G59" s="43">
        <v>500000</v>
      </c>
    </row>
    <row r="60" spans="1:7" ht="31.5" customHeight="1">
      <c r="A60" s="85"/>
      <c r="B60" s="241" t="s">
        <v>171</v>
      </c>
      <c r="C60" s="242"/>
      <c r="D60" s="53">
        <v>60000</v>
      </c>
      <c r="E60" s="53">
        <v>0</v>
      </c>
      <c r="F60" s="53">
        <v>60000</v>
      </c>
      <c r="G60" s="43">
        <v>60000</v>
      </c>
    </row>
    <row r="61" spans="1:7" ht="32.25" customHeight="1">
      <c r="A61" s="85"/>
      <c r="B61" s="241" t="s">
        <v>172</v>
      </c>
      <c r="C61" s="242"/>
      <c r="D61" s="53">
        <v>60000</v>
      </c>
      <c r="E61" s="53">
        <v>0</v>
      </c>
      <c r="F61" s="53">
        <v>60000</v>
      </c>
      <c r="G61" s="43">
        <v>60000</v>
      </c>
    </row>
    <row r="62" spans="1:7" ht="30" customHeight="1">
      <c r="A62" s="85"/>
      <c r="B62" s="257" t="s">
        <v>212</v>
      </c>
      <c r="C62" s="258"/>
      <c r="D62" s="53">
        <v>250000</v>
      </c>
      <c r="E62" s="53" t="s">
        <v>125</v>
      </c>
      <c r="F62" s="53">
        <v>250000</v>
      </c>
      <c r="G62" s="43">
        <v>250000</v>
      </c>
    </row>
    <row r="63" spans="1:7" ht="31.5" customHeight="1">
      <c r="A63" s="85"/>
      <c r="B63" s="257" t="s">
        <v>162</v>
      </c>
      <c r="C63" s="258"/>
      <c r="D63" s="53">
        <v>200000</v>
      </c>
      <c r="E63" s="53">
        <v>0</v>
      </c>
      <c r="F63" s="53">
        <v>200000</v>
      </c>
      <c r="G63" s="43">
        <v>200000</v>
      </c>
    </row>
    <row r="64" spans="1:7" ht="32.25" customHeight="1">
      <c r="A64" s="85"/>
      <c r="B64" s="257" t="s">
        <v>173</v>
      </c>
      <c r="C64" s="258"/>
      <c r="D64" s="53">
        <v>100000</v>
      </c>
      <c r="E64" s="53">
        <v>0</v>
      </c>
      <c r="F64" s="53">
        <v>100000</v>
      </c>
      <c r="G64" s="43">
        <v>100000</v>
      </c>
    </row>
    <row r="65" spans="1:7" ht="32.25" customHeight="1">
      <c r="A65" s="85"/>
      <c r="B65" s="257" t="s">
        <v>386</v>
      </c>
      <c r="C65" s="258"/>
      <c r="D65" s="53">
        <v>70600</v>
      </c>
      <c r="E65" s="53"/>
      <c r="F65" s="42">
        <v>70600</v>
      </c>
      <c r="G65" s="115">
        <v>70600</v>
      </c>
    </row>
    <row r="66" spans="1:7" ht="30" customHeight="1">
      <c r="A66" s="85"/>
      <c r="B66" s="257" t="s">
        <v>148</v>
      </c>
      <c r="C66" s="258"/>
      <c r="D66" s="53">
        <f>299000</f>
        <v>299000</v>
      </c>
      <c r="E66" s="42"/>
      <c r="F66" s="42">
        <f>299000</f>
        <v>299000</v>
      </c>
      <c r="G66" s="115">
        <f>299000</f>
        <v>299000</v>
      </c>
    </row>
    <row r="67" spans="1:7" ht="20.25" customHeight="1">
      <c r="A67" s="85"/>
      <c r="B67" s="255" t="s">
        <v>160</v>
      </c>
      <c r="C67" s="256"/>
      <c r="D67" s="56">
        <f>D68+D69+D70</f>
        <v>30000</v>
      </c>
      <c r="E67" s="56">
        <f>E68+E69+E70</f>
        <v>0</v>
      </c>
      <c r="F67" s="56">
        <f>F68+F69+F70</f>
        <v>30000</v>
      </c>
      <c r="G67" s="73">
        <f>G68+G69+G70</f>
        <v>30000</v>
      </c>
    </row>
    <row r="68" spans="1:7" ht="29.25" customHeight="1">
      <c r="A68" s="85"/>
      <c r="B68" s="257" t="s">
        <v>224</v>
      </c>
      <c r="C68" s="258"/>
      <c r="D68" s="53">
        <v>10000</v>
      </c>
      <c r="E68" s="53">
        <v>0</v>
      </c>
      <c r="F68" s="53">
        <v>10000</v>
      </c>
      <c r="G68" s="43">
        <v>10000</v>
      </c>
    </row>
    <row r="69" spans="1:7" ht="32.25" customHeight="1">
      <c r="A69" s="85"/>
      <c r="B69" s="257" t="s">
        <v>159</v>
      </c>
      <c r="C69" s="258"/>
      <c r="D69" s="53">
        <v>10000</v>
      </c>
      <c r="E69" s="53">
        <v>0</v>
      </c>
      <c r="F69" s="53">
        <v>10000</v>
      </c>
      <c r="G69" s="43">
        <v>10000</v>
      </c>
    </row>
    <row r="70" spans="1:7" ht="30" customHeight="1">
      <c r="A70" s="86"/>
      <c r="B70" s="257" t="s">
        <v>151</v>
      </c>
      <c r="C70" s="258"/>
      <c r="D70" s="53">
        <v>10000</v>
      </c>
      <c r="E70" s="53">
        <v>0</v>
      </c>
      <c r="F70" s="53">
        <v>10000</v>
      </c>
      <c r="G70" s="43">
        <v>10000</v>
      </c>
    </row>
    <row r="71" spans="1:7" s="8" customFormat="1" ht="19.5" customHeight="1">
      <c r="A71" s="20" t="s">
        <v>74</v>
      </c>
      <c r="B71" s="250" t="s">
        <v>61</v>
      </c>
      <c r="C71" s="250"/>
      <c r="D71" s="21">
        <f>SUM(D72:D75)</f>
        <v>162200</v>
      </c>
      <c r="E71" s="21">
        <f>SUM(E72:E75)</f>
        <v>0</v>
      </c>
      <c r="F71" s="21">
        <f>SUM(F72:F75)</f>
        <v>162200</v>
      </c>
      <c r="G71" s="107">
        <f>SUM(G72:G75)</f>
        <v>162200</v>
      </c>
    </row>
    <row r="72" spans="1:7" s="10" customFormat="1" ht="21" customHeight="1">
      <c r="A72" s="232"/>
      <c r="B72" s="257" t="s">
        <v>387</v>
      </c>
      <c r="C72" s="258"/>
      <c r="D72" s="53">
        <v>62200</v>
      </c>
      <c r="E72" s="53"/>
      <c r="F72" s="53">
        <v>62200</v>
      </c>
      <c r="G72" s="43">
        <v>62200</v>
      </c>
    </row>
    <row r="73" spans="1:7" ht="28.5" customHeight="1">
      <c r="A73" s="233"/>
      <c r="B73" s="257" t="s">
        <v>223</v>
      </c>
      <c r="C73" s="258"/>
      <c r="D73" s="53">
        <v>50000</v>
      </c>
      <c r="E73" s="53">
        <v>0</v>
      </c>
      <c r="F73" s="53">
        <v>50000</v>
      </c>
      <c r="G73" s="43">
        <v>50000</v>
      </c>
    </row>
    <row r="74" spans="1:7" ht="30" customHeight="1">
      <c r="A74" s="49"/>
      <c r="B74" s="257" t="s">
        <v>281</v>
      </c>
      <c r="C74" s="258"/>
      <c r="D74" s="53">
        <v>30000</v>
      </c>
      <c r="E74" s="53">
        <v>0</v>
      </c>
      <c r="F74" s="53">
        <v>30000</v>
      </c>
      <c r="G74" s="43">
        <v>30000</v>
      </c>
    </row>
    <row r="75" spans="1:7" ht="22.5" customHeight="1">
      <c r="A75" s="49"/>
      <c r="B75" s="255" t="s">
        <v>161</v>
      </c>
      <c r="C75" s="256"/>
      <c r="D75" s="56">
        <f>D76+D77</f>
        <v>20000</v>
      </c>
      <c r="E75" s="56">
        <f>E76+E77</f>
        <v>0</v>
      </c>
      <c r="F75" s="56">
        <f>F76+F77</f>
        <v>20000</v>
      </c>
      <c r="G75" s="73">
        <f>G76+G77</f>
        <v>20000</v>
      </c>
    </row>
    <row r="76" spans="1:7" ht="29.25" customHeight="1">
      <c r="A76" s="253"/>
      <c r="B76" s="257" t="s">
        <v>155</v>
      </c>
      <c r="C76" s="258"/>
      <c r="D76" s="53">
        <v>10000</v>
      </c>
      <c r="E76" s="53">
        <v>0</v>
      </c>
      <c r="F76" s="53">
        <v>10000</v>
      </c>
      <c r="G76" s="43">
        <v>10000</v>
      </c>
    </row>
    <row r="77" spans="1:7" ht="30.75" customHeight="1">
      <c r="A77" s="254"/>
      <c r="B77" s="257" t="s">
        <v>154</v>
      </c>
      <c r="C77" s="258"/>
      <c r="D77" s="53">
        <v>10000</v>
      </c>
      <c r="E77" s="53">
        <v>0</v>
      </c>
      <c r="F77" s="53">
        <v>10000</v>
      </c>
      <c r="G77" s="43">
        <v>10000</v>
      </c>
    </row>
    <row r="78" spans="1:7" s="9" customFormat="1" ht="30.75" customHeight="1">
      <c r="A78" s="20" t="s">
        <v>62</v>
      </c>
      <c r="B78" s="246" t="s">
        <v>72</v>
      </c>
      <c r="C78" s="246"/>
      <c r="D78" s="16">
        <f>SUM(D79:D83)</f>
        <v>380000</v>
      </c>
      <c r="E78" s="16">
        <f>SUM(E79:E83)</f>
        <v>0</v>
      </c>
      <c r="F78" s="16">
        <f>SUM(F79:F83)</f>
        <v>380000</v>
      </c>
      <c r="G78" s="58">
        <f>SUM(G79:G83)</f>
        <v>380000</v>
      </c>
    </row>
    <row r="79" spans="1:7" ht="32.25" customHeight="1">
      <c r="A79" s="49"/>
      <c r="B79" s="257" t="s">
        <v>149</v>
      </c>
      <c r="C79" s="258"/>
      <c r="D79" s="53">
        <v>150000</v>
      </c>
      <c r="E79" s="53">
        <v>0</v>
      </c>
      <c r="F79" s="53">
        <v>150000</v>
      </c>
      <c r="G79" s="43">
        <v>150000</v>
      </c>
    </row>
    <row r="80" spans="1:7" ht="32.25" customHeight="1">
      <c r="A80" s="49"/>
      <c r="B80" s="257" t="s">
        <v>158</v>
      </c>
      <c r="C80" s="258"/>
      <c r="D80" s="53">
        <v>50000</v>
      </c>
      <c r="E80" s="53">
        <v>0</v>
      </c>
      <c r="F80" s="53">
        <v>50000</v>
      </c>
      <c r="G80" s="43">
        <v>50000</v>
      </c>
    </row>
    <row r="81" spans="1:7" ht="32.25" customHeight="1">
      <c r="A81" s="49"/>
      <c r="B81" s="257" t="s">
        <v>150</v>
      </c>
      <c r="C81" s="258"/>
      <c r="D81" s="53">
        <v>50000</v>
      </c>
      <c r="E81" s="53">
        <v>0</v>
      </c>
      <c r="F81" s="53">
        <v>50000</v>
      </c>
      <c r="G81" s="43">
        <v>50000</v>
      </c>
    </row>
    <row r="82" spans="1:7" ht="32.25" customHeight="1">
      <c r="A82" s="49"/>
      <c r="B82" s="257" t="s">
        <v>157</v>
      </c>
      <c r="C82" s="258"/>
      <c r="D82" s="53">
        <v>100000</v>
      </c>
      <c r="E82" s="53">
        <v>0</v>
      </c>
      <c r="F82" s="53">
        <v>100000</v>
      </c>
      <c r="G82" s="43">
        <v>100000</v>
      </c>
    </row>
    <row r="83" spans="1:7" ht="21.75" customHeight="1">
      <c r="A83" s="49"/>
      <c r="B83" s="255" t="s">
        <v>161</v>
      </c>
      <c r="C83" s="256"/>
      <c r="D83" s="56">
        <f>D86+D84+D85</f>
        <v>30000</v>
      </c>
      <c r="E83" s="56">
        <f>E86+E84+E85</f>
        <v>0</v>
      </c>
      <c r="F83" s="56">
        <f>F86+F84+F85</f>
        <v>30000</v>
      </c>
      <c r="G83" s="73">
        <f>G86+G84+G85</f>
        <v>30000</v>
      </c>
    </row>
    <row r="84" spans="1:7" ht="26.25" customHeight="1">
      <c r="A84" s="49"/>
      <c r="B84" s="257" t="s">
        <v>152</v>
      </c>
      <c r="C84" s="258"/>
      <c r="D84" s="53">
        <v>10000</v>
      </c>
      <c r="E84" s="53">
        <v>0</v>
      </c>
      <c r="F84" s="53">
        <v>10000</v>
      </c>
      <c r="G84" s="43">
        <v>10000</v>
      </c>
    </row>
    <row r="85" spans="1:7" ht="18.75" customHeight="1">
      <c r="A85" s="49"/>
      <c r="B85" s="257" t="s">
        <v>153</v>
      </c>
      <c r="C85" s="258"/>
      <c r="D85" s="53">
        <v>10000</v>
      </c>
      <c r="E85" s="53">
        <v>0</v>
      </c>
      <c r="F85" s="53">
        <v>10000</v>
      </c>
      <c r="G85" s="43">
        <v>10000</v>
      </c>
    </row>
    <row r="86" spans="1:7" ht="39" customHeight="1">
      <c r="A86" s="50"/>
      <c r="B86" s="257" t="s">
        <v>156</v>
      </c>
      <c r="C86" s="258"/>
      <c r="D86" s="53">
        <v>10000</v>
      </c>
      <c r="E86" s="53">
        <v>0</v>
      </c>
      <c r="F86" s="53">
        <v>10000</v>
      </c>
      <c r="G86" s="43">
        <v>10000</v>
      </c>
    </row>
    <row r="87" spans="1:7" ht="22.5" customHeight="1">
      <c r="A87" s="28" t="s">
        <v>363</v>
      </c>
      <c r="B87" s="250" t="s">
        <v>362</v>
      </c>
      <c r="C87" s="250"/>
      <c r="D87" s="21">
        <f>D88+D89</f>
        <v>311800</v>
      </c>
      <c r="E87" s="21">
        <f>E88+E89</f>
        <v>0</v>
      </c>
      <c r="F87" s="21">
        <f>F88+F89</f>
        <v>311800</v>
      </c>
      <c r="G87" s="107">
        <f>G88+G89</f>
        <v>311800</v>
      </c>
    </row>
    <row r="88" spans="1:7" s="10" customFormat="1" ht="28.5" customHeight="1">
      <c r="A88" s="60"/>
      <c r="B88" s="257" t="s">
        <v>364</v>
      </c>
      <c r="C88" s="258"/>
      <c r="D88" s="142">
        <f>250000+49000</f>
        <v>299000</v>
      </c>
      <c r="E88" s="142"/>
      <c r="F88" s="142">
        <f>250000+49000</f>
        <v>299000</v>
      </c>
      <c r="G88" s="25">
        <f>250000+49000</f>
        <v>299000</v>
      </c>
    </row>
    <row r="89" spans="1:7" s="10" customFormat="1" ht="28.5" customHeight="1">
      <c r="A89" s="62"/>
      <c r="B89" s="257" t="s">
        <v>388</v>
      </c>
      <c r="C89" s="258"/>
      <c r="D89" s="53">
        <v>12800</v>
      </c>
      <c r="E89" s="53"/>
      <c r="F89" s="53">
        <v>12800</v>
      </c>
      <c r="G89" s="43">
        <v>12800</v>
      </c>
    </row>
    <row r="90" spans="1:7" s="8" customFormat="1" ht="18.75" customHeight="1">
      <c r="A90" s="141" t="s">
        <v>70</v>
      </c>
      <c r="B90" s="228" t="s">
        <v>71</v>
      </c>
      <c r="C90" s="228"/>
      <c r="D90" s="21">
        <f>D91+D93</f>
        <v>1527900</v>
      </c>
      <c r="E90" s="21">
        <f>E91+E93</f>
        <v>0</v>
      </c>
      <c r="F90" s="21">
        <f>F91+F93</f>
        <v>1527900</v>
      </c>
      <c r="G90" s="107">
        <f>G91+G93</f>
        <v>727900</v>
      </c>
    </row>
    <row r="91" spans="1:7" s="10" customFormat="1" ht="30" customHeight="1">
      <c r="A91" s="52" t="s">
        <v>176</v>
      </c>
      <c r="B91" s="334" t="s">
        <v>177</v>
      </c>
      <c r="C91" s="335"/>
      <c r="D91" s="55">
        <f>D92</f>
        <v>1300000</v>
      </c>
      <c r="E91" s="55">
        <f>E92</f>
        <v>0</v>
      </c>
      <c r="F91" s="55">
        <f>F92</f>
        <v>1300000</v>
      </c>
      <c r="G91" s="64">
        <f>G92</f>
        <v>500000</v>
      </c>
    </row>
    <row r="92" spans="1:7" s="10" customFormat="1" ht="44.25" customHeight="1">
      <c r="A92" s="52"/>
      <c r="B92" s="257" t="s">
        <v>178</v>
      </c>
      <c r="C92" s="258"/>
      <c r="D92" s="53">
        <v>1300000</v>
      </c>
      <c r="E92" s="53"/>
      <c r="F92" s="53">
        <v>1300000</v>
      </c>
      <c r="G92" s="43">
        <v>500000</v>
      </c>
    </row>
    <row r="93" spans="1:7" s="51" customFormat="1" ht="17.25" customHeight="1">
      <c r="A93" s="22" t="s">
        <v>179</v>
      </c>
      <c r="B93" s="283" t="s">
        <v>180</v>
      </c>
      <c r="C93" s="284"/>
      <c r="D93" s="55">
        <f>D94</f>
        <v>227900</v>
      </c>
      <c r="E93" s="23">
        <f>E94</f>
        <v>0</v>
      </c>
      <c r="F93" s="23">
        <f>F94</f>
        <v>227900</v>
      </c>
      <c r="G93" s="106">
        <f>G94</f>
        <v>227900</v>
      </c>
    </row>
    <row r="94" spans="1:7" s="51" customFormat="1" ht="44.25" customHeight="1">
      <c r="A94" s="22"/>
      <c r="B94" s="241" t="s">
        <v>202</v>
      </c>
      <c r="C94" s="242"/>
      <c r="D94" s="53">
        <f>150000+77900</f>
        <v>227900</v>
      </c>
      <c r="E94" s="53">
        <v>0</v>
      </c>
      <c r="F94" s="53">
        <f>150000+77900</f>
        <v>227900</v>
      </c>
      <c r="G94" s="43">
        <f>150000+77900</f>
        <v>227900</v>
      </c>
    </row>
    <row r="95" spans="1:7" ht="18" customHeight="1">
      <c r="A95" s="20" t="s">
        <v>90</v>
      </c>
      <c r="B95" s="250" t="s">
        <v>91</v>
      </c>
      <c r="C95" s="250"/>
      <c r="D95" s="21">
        <f>D100+D96</f>
        <v>372900</v>
      </c>
      <c r="E95" s="21">
        <f>E100+E96</f>
        <v>0</v>
      </c>
      <c r="F95" s="21">
        <f>F100+F96</f>
        <v>372900</v>
      </c>
      <c r="G95" s="107">
        <f>G100+G96</f>
        <v>372900</v>
      </c>
    </row>
    <row r="96" spans="1:7" s="10" customFormat="1" ht="28.5" customHeight="1">
      <c r="A96" s="22">
        <v>100102</v>
      </c>
      <c r="B96" s="283" t="s">
        <v>69</v>
      </c>
      <c r="C96" s="284"/>
      <c r="D96" s="55">
        <f>D97+D98+D99</f>
        <v>136600</v>
      </c>
      <c r="E96" s="55">
        <f>E97+E98+E99</f>
        <v>0</v>
      </c>
      <c r="F96" s="55">
        <f>F97+F98+F99</f>
        <v>136600</v>
      </c>
      <c r="G96" s="64">
        <f>G97+G98+G99</f>
        <v>136600</v>
      </c>
    </row>
    <row r="97" spans="1:7" ht="18" customHeight="1">
      <c r="A97" s="82"/>
      <c r="B97" s="281" t="s">
        <v>201</v>
      </c>
      <c r="C97" s="282"/>
      <c r="D97" s="53">
        <v>50000</v>
      </c>
      <c r="E97" s="53">
        <v>0</v>
      </c>
      <c r="F97" s="53">
        <v>50000</v>
      </c>
      <c r="G97" s="43">
        <v>50000</v>
      </c>
    </row>
    <row r="98" spans="1:7" ht="18" customHeight="1">
      <c r="A98" s="83"/>
      <c r="B98" s="260" t="s">
        <v>124</v>
      </c>
      <c r="C98" s="261"/>
      <c r="D98" s="53">
        <f>60000+15500</f>
        <v>75500</v>
      </c>
      <c r="E98" s="53"/>
      <c r="F98" s="53">
        <f>60000+15500</f>
        <v>75500</v>
      </c>
      <c r="G98" s="43">
        <f>60000+15500</f>
        <v>75500</v>
      </c>
    </row>
    <row r="99" spans="1:7" ht="18" customHeight="1">
      <c r="A99" s="83"/>
      <c r="B99" s="260" t="s">
        <v>392</v>
      </c>
      <c r="C99" s="261"/>
      <c r="D99" s="53">
        <v>11100</v>
      </c>
      <c r="E99" s="53"/>
      <c r="F99" s="53">
        <v>11100</v>
      </c>
      <c r="G99" s="43">
        <v>11100</v>
      </c>
    </row>
    <row r="100" spans="1:7" ht="18" customHeight="1">
      <c r="A100" s="22">
        <v>100203</v>
      </c>
      <c r="B100" s="283" t="s">
        <v>75</v>
      </c>
      <c r="C100" s="284"/>
      <c r="D100" s="55">
        <f>D101+D102</f>
        <v>236300</v>
      </c>
      <c r="E100" s="55">
        <f>E101+E102</f>
        <v>0</v>
      </c>
      <c r="F100" s="55">
        <f>F101+F102</f>
        <v>236300</v>
      </c>
      <c r="G100" s="64">
        <f>G101+G102</f>
        <v>236300</v>
      </c>
    </row>
    <row r="101" spans="1:7" s="10" customFormat="1" ht="18" customHeight="1">
      <c r="A101" s="22"/>
      <c r="B101" s="317" t="s">
        <v>205</v>
      </c>
      <c r="C101" s="318"/>
      <c r="D101" s="53">
        <v>200000</v>
      </c>
      <c r="E101" s="53"/>
      <c r="F101" s="53">
        <v>200000</v>
      </c>
      <c r="G101" s="43">
        <v>200000</v>
      </c>
    </row>
    <row r="102" spans="1:7" s="10" customFormat="1" ht="29.25" customHeight="1">
      <c r="A102" s="22"/>
      <c r="B102" s="317" t="s">
        <v>393</v>
      </c>
      <c r="C102" s="318"/>
      <c r="D102" s="53">
        <v>36300</v>
      </c>
      <c r="E102" s="53"/>
      <c r="F102" s="53">
        <v>36300</v>
      </c>
      <c r="G102" s="43">
        <v>36300</v>
      </c>
    </row>
    <row r="103" spans="1:8" s="8" customFormat="1" ht="16.5" customHeight="1">
      <c r="A103" s="28" t="s">
        <v>63</v>
      </c>
      <c r="B103" s="250" t="s">
        <v>64</v>
      </c>
      <c r="C103" s="250"/>
      <c r="D103" s="21">
        <f>D106+D109+D104</f>
        <v>815300</v>
      </c>
      <c r="E103" s="21">
        <f>E106+E109+E104</f>
        <v>0</v>
      </c>
      <c r="F103" s="21">
        <f>F106+F109+F104</f>
        <v>815300</v>
      </c>
      <c r="G103" s="107">
        <f>G106+G109+G104</f>
        <v>480300</v>
      </c>
      <c r="H103" s="14"/>
    </row>
    <row r="104" spans="1:7" s="10" customFormat="1" ht="16.5" customHeight="1">
      <c r="A104" s="52" t="s">
        <v>193</v>
      </c>
      <c r="B104" s="288" t="s">
        <v>389</v>
      </c>
      <c r="C104" s="288"/>
      <c r="D104" s="55">
        <f>D105</f>
        <v>10100</v>
      </c>
      <c r="E104" s="55">
        <f>E105</f>
        <v>0</v>
      </c>
      <c r="F104" s="55">
        <f>F105</f>
        <v>10100</v>
      </c>
      <c r="G104" s="64">
        <f>G105</f>
        <v>10100</v>
      </c>
    </row>
    <row r="105" spans="1:7" s="10" customFormat="1" ht="16.5" customHeight="1">
      <c r="A105" s="188"/>
      <c r="B105" s="241" t="s">
        <v>390</v>
      </c>
      <c r="C105" s="242"/>
      <c r="D105" s="53">
        <v>10100</v>
      </c>
      <c r="E105" s="53"/>
      <c r="F105" s="53">
        <v>10100</v>
      </c>
      <c r="G105" s="43">
        <v>10100</v>
      </c>
    </row>
    <row r="106" spans="1:7" s="10" customFormat="1" ht="14.25" customHeight="1">
      <c r="A106" s="52">
        <v>110202</v>
      </c>
      <c r="B106" s="288" t="s">
        <v>84</v>
      </c>
      <c r="C106" s="288"/>
      <c r="D106" s="55">
        <f>D107+D108</f>
        <v>340000</v>
      </c>
      <c r="E106" s="55">
        <f>E107+E108</f>
        <v>0</v>
      </c>
      <c r="F106" s="55">
        <f>F107+F108</f>
        <v>340000</v>
      </c>
      <c r="G106" s="64">
        <f>G107+G108</f>
        <v>340000</v>
      </c>
    </row>
    <row r="107" spans="1:7" s="10" customFormat="1" ht="43.5" customHeight="1">
      <c r="A107" s="234"/>
      <c r="B107" s="241" t="s">
        <v>163</v>
      </c>
      <c r="C107" s="242"/>
      <c r="D107" s="53">
        <v>250000</v>
      </c>
      <c r="E107" s="53">
        <v>0</v>
      </c>
      <c r="F107" s="53">
        <v>250000</v>
      </c>
      <c r="G107" s="43">
        <v>250000</v>
      </c>
    </row>
    <row r="108" spans="1:7" s="10" customFormat="1" ht="27.75" customHeight="1">
      <c r="A108" s="235"/>
      <c r="B108" s="241" t="s">
        <v>164</v>
      </c>
      <c r="C108" s="242"/>
      <c r="D108" s="53">
        <v>90000</v>
      </c>
      <c r="E108" s="53">
        <v>0</v>
      </c>
      <c r="F108" s="53">
        <v>90000</v>
      </c>
      <c r="G108" s="43">
        <v>90000</v>
      </c>
    </row>
    <row r="109" spans="1:7" s="10" customFormat="1" ht="16.5" customHeight="1">
      <c r="A109" s="52" t="s">
        <v>65</v>
      </c>
      <c r="B109" s="288" t="s">
        <v>66</v>
      </c>
      <c r="C109" s="288"/>
      <c r="D109" s="55">
        <f>D110+D111</f>
        <v>465200</v>
      </c>
      <c r="E109" s="55">
        <f>E110+E111</f>
        <v>0</v>
      </c>
      <c r="F109" s="55">
        <f>F110+F111</f>
        <v>465200</v>
      </c>
      <c r="G109" s="64">
        <f>G110+G111</f>
        <v>130200</v>
      </c>
    </row>
    <row r="110" spans="1:7" s="10" customFormat="1" ht="27.75" customHeight="1">
      <c r="A110" s="60"/>
      <c r="B110" s="323" t="s">
        <v>165</v>
      </c>
      <c r="C110" s="324"/>
      <c r="D110" s="53">
        <v>450000</v>
      </c>
      <c r="E110" s="53">
        <v>0</v>
      </c>
      <c r="F110" s="53">
        <v>450000</v>
      </c>
      <c r="G110" s="43">
        <v>115000</v>
      </c>
    </row>
    <row r="111" spans="1:7" s="10" customFormat="1" ht="27.75" customHeight="1">
      <c r="A111" s="62"/>
      <c r="B111" s="323" t="s">
        <v>391</v>
      </c>
      <c r="C111" s="324"/>
      <c r="D111" s="53">
        <v>15200</v>
      </c>
      <c r="E111" s="53"/>
      <c r="F111" s="53">
        <v>15200</v>
      </c>
      <c r="G111" s="43">
        <v>15200</v>
      </c>
    </row>
    <row r="112" spans="1:7" s="10" customFormat="1" ht="21.75" customHeight="1">
      <c r="A112" s="33" t="s">
        <v>197</v>
      </c>
      <c r="B112" s="291" t="s">
        <v>198</v>
      </c>
      <c r="C112" s="292"/>
      <c r="D112" s="21">
        <f>D113</f>
        <v>28200</v>
      </c>
      <c r="E112" s="21">
        <f>E113</f>
        <v>0</v>
      </c>
      <c r="F112" s="21">
        <f>F113</f>
        <v>28200</v>
      </c>
      <c r="G112" s="107">
        <f>G113</f>
        <v>28200</v>
      </c>
    </row>
    <row r="113" spans="1:7" s="10" customFormat="1" ht="27.75" customHeight="1">
      <c r="A113" s="52" t="s">
        <v>394</v>
      </c>
      <c r="B113" s="288" t="s">
        <v>395</v>
      </c>
      <c r="C113" s="288"/>
      <c r="D113" s="55">
        <v>28200</v>
      </c>
      <c r="E113" s="55"/>
      <c r="F113" s="55">
        <v>28200</v>
      </c>
      <c r="G113" s="64">
        <v>28200</v>
      </c>
    </row>
    <row r="114" spans="1:7" ht="18.75" customHeight="1">
      <c r="A114" s="189"/>
      <c r="B114" s="319" t="s">
        <v>396</v>
      </c>
      <c r="C114" s="320"/>
      <c r="D114" s="53">
        <v>28200</v>
      </c>
      <c r="E114" s="53"/>
      <c r="F114" s="53">
        <v>28200</v>
      </c>
      <c r="G114" s="43">
        <v>28200</v>
      </c>
    </row>
    <row r="115" spans="1:7" s="8" customFormat="1" ht="20.25" customHeight="1">
      <c r="A115" s="33" t="s">
        <v>92</v>
      </c>
      <c r="B115" s="291" t="s">
        <v>93</v>
      </c>
      <c r="C115" s="292"/>
      <c r="D115" s="21">
        <f>D116+D131</f>
        <v>37700200</v>
      </c>
      <c r="E115" s="21">
        <f>E116+E131</f>
        <v>0</v>
      </c>
      <c r="F115" s="21">
        <f>F116+F131</f>
        <v>36488100</v>
      </c>
      <c r="G115" s="107">
        <f>G116+G131</f>
        <v>4353300</v>
      </c>
    </row>
    <row r="116" spans="1:7" s="14" customFormat="1" ht="18" customHeight="1">
      <c r="A116" s="41">
        <v>150101</v>
      </c>
      <c r="B116" s="262" t="s">
        <v>50</v>
      </c>
      <c r="C116" s="262"/>
      <c r="D116" s="55">
        <f>SUM(D117:D126)</f>
        <v>37600200</v>
      </c>
      <c r="E116" s="55">
        <f>SUM(E117:E126)</f>
        <v>0</v>
      </c>
      <c r="F116" s="55">
        <f>SUM(F117:F126)</f>
        <v>36388100</v>
      </c>
      <c r="G116" s="64">
        <f>SUM(G117:G130)</f>
        <v>4253300</v>
      </c>
    </row>
    <row r="117" spans="1:7" s="14" customFormat="1" ht="43.5" customHeight="1">
      <c r="A117" s="79"/>
      <c r="B117" s="260" t="s">
        <v>123</v>
      </c>
      <c r="C117" s="261"/>
      <c r="D117" s="53">
        <v>23765500</v>
      </c>
      <c r="E117" s="53">
        <v>0</v>
      </c>
      <c r="F117" s="53">
        <v>23765500</v>
      </c>
      <c r="G117" s="43">
        <f>471200</f>
        <v>471200</v>
      </c>
    </row>
    <row r="118" spans="1:7" s="14" customFormat="1" ht="42" customHeight="1">
      <c r="A118" s="80"/>
      <c r="B118" s="241" t="s">
        <v>122</v>
      </c>
      <c r="C118" s="242"/>
      <c r="D118" s="53">
        <v>4470000</v>
      </c>
      <c r="E118" s="53">
        <v>0</v>
      </c>
      <c r="F118" s="53">
        <v>4470000</v>
      </c>
      <c r="G118" s="43">
        <v>250000</v>
      </c>
    </row>
    <row r="119" spans="1:7" s="14" customFormat="1" ht="30.75" customHeight="1">
      <c r="A119" s="80"/>
      <c r="B119" s="241" t="s">
        <v>126</v>
      </c>
      <c r="C119" s="242"/>
      <c r="D119" s="53">
        <v>1200000</v>
      </c>
      <c r="E119" s="53">
        <v>0</v>
      </c>
      <c r="F119" s="53">
        <v>1200000</v>
      </c>
      <c r="G119" s="43">
        <v>645000</v>
      </c>
    </row>
    <row r="120" spans="1:7" s="14" customFormat="1" ht="30.75" customHeight="1">
      <c r="A120" s="80"/>
      <c r="B120" s="241" t="s">
        <v>128</v>
      </c>
      <c r="C120" s="242"/>
      <c r="D120" s="53">
        <f>205800-5500</f>
        <v>200300</v>
      </c>
      <c r="E120" s="42"/>
      <c r="F120" s="42">
        <f>205800-5500</f>
        <v>200300</v>
      </c>
      <c r="G120" s="115">
        <f>205800-5500</f>
        <v>200300</v>
      </c>
    </row>
    <row r="121" spans="1:7" s="14" customFormat="1" ht="15.75" customHeight="1">
      <c r="A121" s="81"/>
      <c r="B121" s="244" t="s">
        <v>127</v>
      </c>
      <c r="C121" s="245"/>
      <c r="D121" s="53">
        <v>2482000</v>
      </c>
      <c r="E121" s="53"/>
      <c r="F121" s="53">
        <v>1269900</v>
      </c>
      <c r="G121" s="43">
        <v>600000</v>
      </c>
    </row>
    <row r="122" spans="1:7" s="14" customFormat="1" ht="29.25" customHeight="1">
      <c r="A122" s="80"/>
      <c r="B122" s="321" t="s">
        <v>279</v>
      </c>
      <c r="C122" s="322"/>
      <c r="D122" s="53">
        <v>250000</v>
      </c>
      <c r="E122" s="53">
        <v>0</v>
      </c>
      <c r="F122" s="53">
        <v>250000</v>
      </c>
      <c r="G122" s="43">
        <v>250000</v>
      </c>
    </row>
    <row r="123" spans="1:7" s="14" customFormat="1" ht="18" customHeight="1">
      <c r="A123" s="80"/>
      <c r="B123" s="241" t="s">
        <v>211</v>
      </c>
      <c r="C123" s="242"/>
      <c r="D123" s="53">
        <v>1700000</v>
      </c>
      <c r="E123" s="53">
        <v>0</v>
      </c>
      <c r="F123" s="53">
        <v>1700000</v>
      </c>
      <c r="G123" s="43">
        <v>255000</v>
      </c>
    </row>
    <row r="124" spans="1:7" s="14" customFormat="1" ht="29.25" customHeight="1">
      <c r="A124" s="80"/>
      <c r="B124" s="293" t="s">
        <v>208</v>
      </c>
      <c r="C124" s="294"/>
      <c r="D124" s="53">
        <v>1698000</v>
      </c>
      <c r="E124" s="53"/>
      <c r="F124" s="53">
        <v>1698000</v>
      </c>
      <c r="G124" s="43">
        <v>300000</v>
      </c>
    </row>
    <row r="125" spans="1:7" s="14" customFormat="1" ht="18.75" customHeight="1">
      <c r="A125" s="80"/>
      <c r="B125" s="293" t="s">
        <v>230</v>
      </c>
      <c r="C125" s="294"/>
      <c r="D125" s="53">
        <v>800000</v>
      </c>
      <c r="E125" s="53"/>
      <c r="F125" s="53">
        <v>800000</v>
      </c>
      <c r="G125" s="43">
        <v>800000</v>
      </c>
    </row>
    <row r="126" spans="1:7" s="14" customFormat="1" ht="18" customHeight="1">
      <c r="A126" s="80"/>
      <c r="B126" s="295" t="s">
        <v>166</v>
      </c>
      <c r="C126" s="296"/>
      <c r="D126" s="53">
        <v>1034400</v>
      </c>
      <c r="E126" s="53">
        <v>0</v>
      </c>
      <c r="F126" s="53">
        <v>1034400</v>
      </c>
      <c r="G126" s="43">
        <v>200000</v>
      </c>
    </row>
    <row r="127" spans="1:7" s="14" customFormat="1" ht="27.75" customHeight="1">
      <c r="A127" s="80"/>
      <c r="B127" s="295" t="s">
        <v>378</v>
      </c>
      <c r="C127" s="296"/>
      <c r="D127" s="53"/>
      <c r="E127" s="53"/>
      <c r="F127" s="53"/>
      <c r="G127" s="43">
        <v>27500</v>
      </c>
    </row>
    <row r="128" spans="1:7" s="14" customFormat="1" ht="21" customHeight="1">
      <c r="A128" s="80"/>
      <c r="B128" s="295" t="s">
        <v>379</v>
      </c>
      <c r="C128" s="296"/>
      <c r="D128" s="53"/>
      <c r="E128" s="53"/>
      <c r="F128" s="53"/>
      <c r="G128" s="43">
        <v>30300</v>
      </c>
    </row>
    <row r="129" spans="1:7" s="14" customFormat="1" ht="27" customHeight="1">
      <c r="A129" s="80"/>
      <c r="B129" s="295" t="s">
        <v>380</v>
      </c>
      <c r="C129" s="296"/>
      <c r="D129" s="53"/>
      <c r="E129" s="53"/>
      <c r="F129" s="53"/>
      <c r="G129" s="43">
        <v>24000</v>
      </c>
    </row>
    <row r="130" spans="1:7" s="14" customFormat="1" ht="27" customHeight="1">
      <c r="A130" s="81"/>
      <c r="B130" s="260" t="s">
        <v>381</v>
      </c>
      <c r="C130" s="261"/>
      <c r="D130" s="53"/>
      <c r="E130" s="53"/>
      <c r="F130" s="53"/>
      <c r="G130" s="43">
        <v>200000</v>
      </c>
    </row>
    <row r="131" spans="1:7" s="14" customFormat="1" ht="27.75" customHeight="1">
      <c r="A131" s="41">
        <v>150201</v>
      </c>
      <c r="B131" s="262" t="s">
        <v>203</v>
      </c>
      <c r="C131" s="262"/>
      <c r="D131" s="55">
        <f>D132+D133</f>
        <v>100000</v>
      </c>
      <c r="E131" s="55">
        <f>E132+E133</f>
        <v>0</v>
      </c>
      <c r="F131" s="55">
        <f>F132+F133</f>
        <v>100000</v>
      </c>
      <c r="G131" s="64">
        <f>G132+G133</f>
        <v>100000</v>
      </c>
    </row>
    <row r="132" spans="1:7" s="14" customFormat="1" ht="18" customHeight="1">
      <c r="A132" s="79"/>
      <c r="B132" s="295" t="s">
        <v>204</v>
      </c>
      <c r="C132" s="296"/>
      <c r="D132" s="53">
        <v>50000</v>
      </c>
      <c r="E132" s="53"/>
      <c r="F132" s="53">
        <v>50000</v>
      </c>
      <c r="G132" s="43">
        <v>50000</v>
      </c>
    </row>
    <row r="133" spans="1:7" s="14" customFormat="1" ht="18" customHeight="1">
      <c r="A133" s="80"/>
      <c r="B133" s="295" t="s">
        <v>231</v>
      </c>
      <c r="C133" s="296"/>
      <c r="D133" s="53">
        <v>50000</v>
      </c>
      <c r="E133" s="53"/>
      <c r="F133" s="53">
        <v>50000</v>
      </c>
      <c r="G133" s="43">
        <v>50000</v>
      </c>
    </row>
    <row r="134" spans="1:7" s="8" customFormat="1" ht="27" customHeight="1">
      <c r="A134" s="33" t="s">
        <v>94</v>
      </c>
      <c r="B134" s="291" t="s">
        <v>95</v>
      </c>
      <c r="C134" s="292"/>
      <c r="D134" s="21">
        <f aca="true" t="shared" si="0" ref="D134:G135">D135</f>
        <v>299000</v>
      </c>
      <c r="E134" s="21">
        <f t="shared" si="0"/>
        <v>0</v>
      </c>
      <c r="F134" s="21">
        <f t="shared" si="0"/>
        <v>299000</v>
      </c>
      <c r="G134" s="107">
        <f t="shared" si="0"/>
        <v>299000</v>
      </c>
    </row>
    <row r="135" spans="1:7" s="10" customFormat="1" ht="29.25" customHeight="1">
      <c r="A135" s="18">
        <v>170703</v>
      </c>
      <c r="B135" s="283" t="s">
        <v>206</v>
      </c>
      <c r="C135" s="284"/>
      <c r="D135" s="55">
        <f t="shared" si="0"/>
        <v>299000</v>
      </c>
      <c r="E135" s="55">
        <f t="shared" si="0"/>
        <v>0</v>
      </c>
      <c r="F135" s="55">
        <f t="shared" si="0"/>
        <v>299000</v>
      </c>
      <c r="G135" s="64">
        <f t="shared" si="0"/>
        <v>299000</v>
      </c>
    </row>
    <row r="136" spans="1:7" s="10" customFormat="1" ht="30.75" customHeight="1">
      <c r="A136" s="22"/>
      <c r="B136" s="317" t="s">
        <v>207</v>
      </c>
      <c r="C136" s="318"/>
      <c r="D136" s="53">
        <v>299000</v>
      </c>
      <c r="E136" s="53"/>
      <c r="F136" s="53">
        <v>299000</v>
      </c>
      <c r="G136" s="43">
        <v>299000</v>
      </c>
    </row>
    <row r="137" spans="1:7" s="8" customFormat="1" ht="20.25" customHeight="1">
      <c r="A137" s="74">
        <v>250404</v>
      </c>
      <c r="B137" s="246" t="s">
        <v>98</v>
      </c>
      <c r="C137" s="246"/>
      <c r="D137" s="16">
        <f>D138+D140+D139</f>
        <v>390500</v>
      </c>
      <c r="E137" s="16">
        <f>E138+E140+E139</f>
        <v>0</v>
      </c>
      <c r="F137" s="16">
        <f>F138+F140+F139</f>
        <v>390500</v>
      </c>
      <c r="G137" s="58">
        <f>G138+G140+G139</f>
        <v>390500</v>
      </c>
    </row>
    <row r="138" spans="1:7" s="10" customFormat="1" ht="42.75" customHeight="1">
      <c r="A138" s="125"/>
      <c r="B138" s="241" t="s">
        <v>397</v>
      </c>
      <c r="C138" s="242"/>
      <c r="D138" s="53">
        <f>300000-1000</f>
        <v>299000</v>
      </c>
      <c r="E138" s="53">
        <v>0</v>
      </c>
      <c r="F138" s="53">
        <f>300000-1000</f>
        <v>299000</v>
      </c>
      <c r="G138" s="43">
        <f>300000-1000</f>
        <v>299000</v>
      </c>
    </row>
    <row r="139" spans="1:7" s="14" customFormat="1" ht="18" customHeight="1">
      <c r="A139" s="229"/>
      <c r="B139" s="295" t="s">
        <v>232</v>
      </c>
      <c r="C139" s="296"/>
      <c r="D139" s="53">
        <f>50000+36000</f>
        <v>86000</v>
      </c>
      <c r="E139" s="53"/>
      <c r="F139" s="53">
        <f>50000+36000</f>
        <v>86000</v>
      </c>
      <c r="G139" s="43">
        <f>50000+36000</f>
        <v>86000</v>
      </c>
    </row>
    <row r="140" spans="1:10" s="15" customFormat="1" ht="21" customHeight="1">
      <c r="A140" s="230"/>
      <c r="B140" s="69" t="s">
        <v>79</v>
      </c>
      <c r="C140" s="70"/>
      <c r="D140" s="108">
        <v>5500</v>
      </c>
      <c r="E140" s="26"/>
      <c r="F140" s="45">
        <v>5500</v>
      </c>
      <c r="G140" s="109">
        <v>5500</v>
      </c>
      <c r="J140" s="187"/>
    </row>
    <row r="141" spans="1:10" s="14" customFormat="1" ht="20.25" customHeight="1">
      <c r="A141" s="88">
        <v>40</v>
      </c>
      <c r="B141" s="285" t="s">
        <v>89</v>
      </c>
      <c r="C141" s="285"/>
      <c r="D141" s="23">
        <f>D142+D327+D358+D362</f>
        <v>10584300</v>
      </c>
      <c r="E141" s="23">
        <f>E142+E327+E358+E362</f>
        <v>0</v>
      </c>
      <c r="F141" s="23">
        <f>F142+F327+F358+F362</f>
        <v>10584300</v>
      </c>
      <c r="G141" s="24">
        <f>G142+G327+G358+G362</f>
        <v>11700201.329999998</v>
      </c>
      <c r="H141" s="185"/>
      <c r="J141" s="154"/>
    </row>
    <row r="142" spans="1:9" s="14" customFormat="1" ht="17.25" customHeight="1">
      <c r="A142" s="22" t="s">
        <v>90</v>
      </c>
      <c r="B142" s="288" t="s">
        <v>91</v>
      </c>
      <c r="C142" s="288"/>
      <c r="D142" s="129">
        <f>D143+D288+D290</f>
        <v>8153200</v>
      </c>
      <c r="E142" s="23">
        <f>E143+E288+E290</f>
        <v>0</v>
      </c>
      <c r="F142" s="23">
        <f>F143+F288+F290</f>
        <v>8153200</v>
      </c>
      <c r="G142" s="130">
        <f>G143+G288+G290</f>
        <v>9177484.879999999</v>
      </c>
      <c r="H142" s="185"/>
      <c r="I142" s="154"/>
    </row>
    <row r="143" spans="1:8" s="14" customFormat="1" ht="17.25" customHeight="1">
      <c r="A143" s="30">
        <v>100102</v>
      </c>
      <c r="B143" s="297" t="s">
        <v>69</v>
      </c>
      <c r="C143" s="288"/>
      <c r="D143" s="23">
        <f>D144+D183+D254+D260</f>
        <v>7145000</v>
      </c>
      <c r="E143" s="90"/>
      <c r="F143" s="23">
        <f>F144+F183+F254+F260</f>
        <v>7145000</v>
      </c>
      <c r="G143" s="24">
        <f>G144+G183+G254+G260+G261</f>
        <v>7962555.27</v>
      </c>
      <c r="H143" s="185"/>
    </row>
    <row r="144" spans="1:7" s="15" customFormat="1" ht="32.25" customHeight="1">
      <c r="A144" s="60"/>
      <c r="B144" s="286" t="s">
        <v>370</v>
      </c>
      <c r="C144" s="286"/>
      <c r="D144" s="42">
        <v>4950000</v>
      </c>
      <c r="E144" s="89"/>
      <c r="F144" s="42">
        <v>4950000</v>
      </c>
      <c r="G144" s="75">
        <v>4950000</v>
      </c>
    </row>
    <row r="145" spans="1:7" s="15" customFormat="1" ht="15" customHeight="1">
      <c r="A145" s="61"/>
      <c r="B145" s="287" t="s">
        <v>233</v>
      </c>
      <c r="C145" s="287"/>
      <c r="D145" s="155">
        <v>145600</v>
      </c>
      <c r="E145" s="156"/>
      <c r="F145" s="155">
        <v>145600</v>
      </c>
      <c r="G145" s="157">
        <v>145600</v>
      </c>
    </row>
    <row r="146" spans="1:7" s="15" customFormat="1" ht="17.25" customHeight="1">
      <c r="A146" s="61"/>
      <c r="B146" s="287" t="s">
        <v>234</v>
      </c>
      <c r="C146" s="287"/>
      <c r="D146" s="155">
        <v>228800</v>
      </c>
      <c r="E146" s="156"/>
      <c r="F146" s="155">
        <v>228800</v>
      </c>
      <c r="G146" s="157">
        <v>228800</v>
      </c>
    </row>
    <row r="147" spans="1:7" s="15" customFormat="1" ht="17.25" customHeight="1">
      <c r="A147" s="61"/>
      <c r="B147" s="287" t="s">
        <v>235</v>
      </c>
      <c r="C147" s="287"/>
      <c r="D147" s="155">
        <v>129450</v>
      </c>
      <c r="E147" s="156"/>
      <c r="F147" s="155">
        <v>129450</v>
      </c>
      <c r="G147" s="157">
        <v>129450</v>
      </c>
    </row>
    <row r="148" spans="1:9" s="15" customFormat="1" ht="15" customHeight="1">
      <c r="A148" s="61"/>
      <c r="B148" s="287" t="s">
        <v>236</v>
      </c>
      <c r="C148" s="287"/>
      <c r="D148" s="155">
        <v>76950</v>
      </c>
      <c r="E148" s="156"/>
      <c r="F148" s="155">
        <v>76950</v>
      </c>
      <c r="G148" s="157">
        <v>76950</v>
      </c>
      <c r="I148" s="187"/>
    </row>
    <row r="149" spans="1:7" s="15" customFormat="1" ht="14.25" customHeight="1">
      <c r="A149" s="61"/>
      <c r="B149" s="243" t="s">
        <v>246</v>
      </c>
      <c r="C149" s="243"/>
      <c r="D149" s="158">
        <v>122330</v>
      </c>
      <c r="E149" s="156"/>
      <c r="F149" s="158">
        <v>122330</v>
      </c>
      <c r="G149" s="159">
        <v>122330</v>
      </c>
    </row>
    <row r="150" spans="1:7" s="15" customFormat="1" ht="17.25" customHeight="1">
      <c r="A150" s="61"/>
      <c r="B150" s="243" t="s">
        <v>237</v>
      </c>
      <c r="C150" s="243"/>
      <c r="D150" s="158">
        <v>122720</v>
      </c>
      <c r="E150" s="156"/>
      <c r="F150" s="158">
        <v>122720</v>
      </c>
      <c r="G150" s="159">
        <v>122720</v>
      </c>
    </row>
    <row r="151" spans="1:7" s="15" customFormat="1" ht="17.25" customHeight="1">
      <c r="A151" s="61"/>
      <c r="B151" s="243" t="s">
        <v>238</v>
      </c>
      <c r="C151" s="243"/>
      <c r="D151" s="158">
        <v>36150</v>
      </c>
      <c r="E151" s="156"/>
      <c r="F151" s="158">
        <v>36150</v>
      </c>
      <c r="G151" s="159">
        <v>36150</v>
      </c>
    </row>
    <row r="152" spans="1:7" s="15" customFormat="1" ht="17.25" customHeight="1">
      <c r="A152" s="61"/>
      <c r="B152" s="243" t="s">
        <v>353</v>
      </c>
      <c r="C152" s="243"/>
      <c r="D152" s="158">
        <v>143400</v>
      </c>
      <c r="E152" s="156"/>
      <c r="F152" s="158">
        <v>143400</v>
      </c>
      <c r="G152" s="159">
        <v>143400</v>
      </c>
    </row>
    <row r="153" spans="1:7" s="15" customFormat="1" ht="17.25" customHeight="1">
      <c r="A153" s="61"/>
      <c r="B153" s="243" t="s">
        <v>288</v>
      </c>
      <c r="C153" s="243"/>
      <c r="D153" s="158">
        <v>100640</v>
      </c>
      <c r="E153" s="156"/>
      <c r="F153" s="158">
        <v>100640</v>
      </c>
      <c r="G153" s="159">
        <v>100640</v>
      </c>
    </row>
    <row r="154" spans="1:7" s="15" customFormat="1" ht="17.25" customHeight="1">
      <c r="A154" s="61"/>
      <c r="B154" s="243" t="s">
        <v>351</v>
      </c>
      <c r="C154" s="243"/>
      <c r="D154" s="158">
        <v>89250</v>
      </c>
      <c r="E154" s="156"/>
      <c r="F154" s="158">
        <v>89250</v>
      </c>
      <c r="G154" s="159">
        <v>89250</v>
      </c>
    </row>
    <row r="155" spans="1:7" s="15" customFormat="1" ht="17.25" customHeight="1">
      <c r="A155" s="61"/>
      <c r="B155" s="243" t="s">
        <v>347</v>
      </c>
      <c r="C155" s="243"/>
      <c r="D155" s="158">
        <v>258960</v>
      </c>
      <c r="E155" s="156"/>
      <c r="F155" s="158">
        <v>258960</v>
      </c>
      <c r="G155" s="159">
        <v>258960</v>
      </c>
    </row>
    <row r="156" spans="1:7" s="15" customFormat="1" ht="17.25" customHeight="1">
      <c r="A156" s="61"/>
      <c r="B156" s="243" t="s">
        <v>352</v>
      </c>
      <c r="C156" s="243"/>
      <c r="D156" s="158">
        <v>149500</v>
      </c>
      <c r="E156" s="156"/>
      <c r="F156" s="158">
        <v>149500</v>
      </c>
      <c r="G156" s="159">
        <v>149500</v>
      </c>
    </row>
    <row r="157" spans="1:7" s="15" customFormat="1" ht="17.25" customHeight="1">
      <c r="A157" s="61"/>
      <c r="B157" s="243" t="s">
        <v>291</v>
      </c>
      <c r="C157" s="243"/>
      <c r="D157" s="158">
        <v>105300</v>
      </c>
      <c r="E157" s="156"/>
      <c r="F157" s="158">
        <v>105300</v>
      </c>
      <c r="G157" s="159">
        <v>105300</v>
      </c>
    </row>
    <row r="158" spans="1:7" s="15" customFormat="1" ht="17.25" customHeight="1">
      <c r="A158" s="61"/>
      <c r="B158" s="243" t="s">
        <v>239</v>
      </c>
      <c r="C158" s="243"/>
      <c r="D158" s="158">
        <v>116870</v>
      </c>
      <c r="E158" s="156"/>
      <c r="F158" s="158">
        <v>116870</v>
      </c>
      <c r="G158" s="159">
        <v>116870</v>
      </c>
    </row>
    <row r="159" spans="1:7" s="15" customFormat="1" ht="17.25" customHeight="1">
      <c r="A159" s="61"/>
      <c r="B159" s="243" t="s">
        <v>290</v>
      </c>
      <c r="C159" s="243"/>
      <c r="D159" s="158">
        <v>80220</v>
      </c>
      <c r="E159" s="156"/>
      <c r="F159" s="158">
        <v>80220</v>
      </c>
      <c r="G159" s="159">
        <v>80220</v>
      </c>
    </row>
    <row r="160" spans="1:7" s="15" customFormat="1" ht="17.25" customHeight="1">
      <c r="A160" s="61"/>
      <c r="B160" s="243" t="s">
        <v>240</v>
      </c>
      <c r="C160" s="243"/>
      <c r="D160" s="158">
        <v>137700</v>
      </c>
      <c r="E160" s="156"/>
      <c r="F160" s="158">
        <v>137700</v>
      </c>
      <c r="G160" s="159">
        <v>137700</v>
      </c>
    </row>
    <row r="161" spans="1:7" s="15" customFormat="1" ht="17.25" customHeight="1">
      <c r="A161" s="61"/>
      <c r="B161" s="243" t="s">
        <v>241</v>
      </c>
      <c r="C161" s="243"/>
      <c r="D161" s="158">
        <v>83700</v>
      </c>
      <c r="E161" s="156"/>
      <c r="F161" s="158">
        <v>83700</v>
      </c>
      <c r="G161" s="159">
        <v>83700</v>
      </c>
    </row>
    <row r="162" spans="1:7" s="15" customFormat="1" ht="17.25" customHeight="1">
      <c r="A162" s="62"/>
      <c r="B162" s="243" t="s">
        <v>289</v>
      </c>
      <c r="C162" s="243"/>
      <c r="D162" s="158">
        <v>187070</v>
      </c>
      <c r="E162" s="156"/>
      <c r="F162" s="158">
        <v>187070</v>
      </c>
      <c r="G162" s="159">
        <v>187070</v>
      </c>
    </row>
    <row r="163" spans="1:7" s="15" customFormat="1" ht="17.25" customHeight="1">
      <c r="A163" s="61"/>
      <c r="B163" s="243" t="s">
        <v>365</v>
      </c>
      <c r="C163" s="243"/>
      <c r="D163" s="158">
        <v>114790</v>
      </c>
      <c r="E163" s="156"/>
      <c r="F163" s="158">
        <v>114790</v>
      </c>
      <c r="G163" s="159">
        <v>114790</v>
      </c>
    </row>
    <row r="164" spans="1:7" s="15" customFormat="1" ht="17.25" customHeight="1">
      <c r="A164" s="61"/>
      <c r="B164" s="243" t="s">
        <v>350</v>
      </c>
      <c r="C164" s="243"/>
      <c r="D164" s="158">
        <v>91260</v>
      </c>
      <c r="E164" s="156"/>
      <c r="F164" s="158">
        <v>91260</v>
      </c>
      <c r="G164" s="159">
        <v>91260</v>
      </c>
    </row>
    <row r="165" spans="1:7" s="15" customFormat="1" ht="17.25" customHeight="1">
      <c r="A165" s="61"/>
      <c r="B165" s="243" t="s">
        <v>242</v>
      </c>
      <c r="C165" s="243"/>
      <c r="D165" s="158">
        <v>52000</v>
      </c>
      <c r="E165" s="156"/>
      <c r="F165" s="158">
        <v>52000</v>
      </c>
      <c r="G165" s="159">
        <v>52000</v>
      </c>
    </row>
    <row r="166" spans="1:7" s="15" customFormat="1" ht="17.25" customHeight="1">
      <c r="A166" s="61"/>
      <c r="B166" s="243" t="s">
        <v>287</v>
      </c>
      <c r="C166" s="243"/>
      <c r="D166" s="158">
        <v>141830</v>
      </c>
      <c r="E166" s="156"/>
      <c r="F166" s="158">
        <v>141830</v>
      </c>
      <c r="G166" s="159">
        <v>141830</v>
      </c>
    </row>
    <row r="167" spans="1:7" s="15" customFormat="1" ht="17.25" customHeight="1">
      <c r="A167" s="61"/>
      <c r="B167" s="243" t="s">
        <v>243</v>
      </c>
      <c r="C167" s="243"/>
      <c r="D167" s="158">
        <v>181650</v>
      </c>
      <c r="E167" s="156"/>
      <c r="F167" s="158">
        <v>181650</v>
      </c>
      <c r="G167" s="159">
        <v>181650</v>
      </c>
    </row>
    <row r="168" spans="1:7" s="15" customFormat="1" ht="17.25" customHeight="1">
      <c r="A168" s="61"/>
      <c r="B168" s="243" t="s">
        <v>244</v>
      </c>
      <c r="C168" s="243"/>
      <c r="D168" s="158">
        <v>80340</v>
      </c>
      <c r="E168" s="156"/>
      <c r="F168" s="158">
        <v>80340</v>
      </c>
      <c r="G168" s="159">
        <v>80340</v>
      </c>
    </row>
    <row r="169" spans="1:7" s="15" customFormat="1" ht="17.25" customHeight="1">
      <c r="A169" s="61"/>
      <c r="B169" s="243" t="s">
        <v>286</v>
      </c>
      <c r="C169" s="243"/>
      <c r="D169" s="158">
        <v>116350</v>
      </c>
      <c r="E169" s="156"/>
      <c r="F169" s="158">
        <v>116350</v>
      </c>
      <c r="G169" s="159">
        <v>116350</v>
      </c>
    </row>
    <row r="170" spans="1:7" s="15" customFormat="1" ht="17.25" customHeight="1">
      <c r="A170" s="61"/>
      <c r="B170" s="243" t="s">
        <v>245</v>
      </c>
      <c r="C170" s="243"/>
      <c r="D170" s="160">
        <v>50310</v>
      </c>
      <c r="E170" s="156"/>
      <c r="F170" s="160">
        <v>50310</v>
      </c>
      <c r="G170" s="161">
        <v>50310</v>
      </c>
    </row>
    <row r="171" spans="1:7" s="15" customFormat="1" ht="17.25" customHeight="1">
      <c r="A171" s="61"/>
      <c r="B171" s="243" t="s">
        <v>349</v>
      </c>
      <c r="C171" s="243"/>
      <c r="D171" s="160">
        <v>206050</v>
      </c>
      <c r="E171" s="156"/>
      <c r="F171" s="160">
        <v>206050</v>
      </c>
      <c r="G171" s="161">
        <v>206050</v>
      </c>
    </row>
    <row r="172" spans="1:7" s="15" customFormat="1" ht="17.25" customHeight="1">
      <c r="A172" s="249"/>
      <c r="B172" s="243" t="s">
        <v>372</v>
      </c>
      <c r="C172" s="243"/>
      <c r="D172" s="160">
        <v>122330</v>
      </c>
      <c r="E172" s="156"/>
      <c r="F172" s="160">
        <v>122330</v>
      </c>
      <c r="G172" s="161">
        <v>122330</v>
      </c>
    </row>
    <row r="173" spans="1:7" s="15" customFormat="1" ht="17.25" customHeight="1">
      <c r="A173" s="249"/>
      <c r="B173" s="243" t="s">
        <v>366</v>
      </c>
      <c r="C173" s="243"/>
      <c r="D173" s="160">
        <v>230750</v>
      </c>
      <c r="E173" s="156"/>
      <c r="F173" s="160">
        <v>230750</v>
      </c>
      <c r="G173" s="161">
        <v>230750</v>
      </c>
    </row>
    <row r="174" spans="1:7" s="15" customFormat="1" ht="17.25" customHeight="1">
      <c r="A174" s="61"/>
      <c r="B174" s="243" t="s">
        <v>247</v>
      </c>
      <c r="C174" s="243"/>
      <c r="D174" s="160">
        <v>106590</v>
      </c>
      <c r="E174" s="156"/>
      <c r="F174" s="160">
        <v>106590</v>
      </c>
      <c r="G174" s="161">
        <v>106590</v>
      </c>
    </row>
    <row r="175" spans="1:7" s="15" customFormat="1" ht="17.25" customHeight="1">
      <c r="A175" s="61"/>
      <c r="B175" s="243" t="s">
        <v>292</v>
      </c>
      <c r="C175" s="243"/>
      <c r="D175" s="160">
        <v>77220</v>
      </c>
      <c r="E175" s="156"/>
      <c r="F175" s="160">
        <v>77220</v>
      </c>
      <c r="G175" s="161">
        <v>77220</v>
      </c>
    </row>
    <row r="176" spans="1:7" s="15" customFormat="1" ht="17.25" customHeight="1">
      <c r="A176" s="61"/>
      <c r="B176" s="243" t="s">
        <v>248</v>
      </c>
      <c r="C176" s="243"/>
      <c r="D176" s="160">
        <v>207610</v>
      </c>
      <c r="E176" s="156"/>
      <c r="F176" s="160">
        <v>207610</v>
      </c>
      <c r="G176" s="161">
        <v>207610</v>
      </c>
    </row>
    <row r="177" spans="1:7" s="15" customFormat="1" ht="17.25" customHeight="1">
      <c r="A177" s="61"/>
      <c r="B177" s="243" t="s">
        <v>371</v>
      </c>
      <c r="C177" s="243"/>
      <c r="D177" s="160">
        <v>189210</v>
      </c>
      <c r="E177" s="156"/>
      <c r="F177" s="160">
        <v>189210</v>
      </c>
      <c r="G177" s="161">
        <v>189210</v>
      </c>
    </row>
    <row r="178" spans="1:7" s="15" customFormat="1" ht="17.25" customHeight="1">
      <c r="A178" s="61"/>
      <c r="B178" s="243" t="s">
        <v>354</v>
      </c>
      <c r="C178" s="243"/>
      <c r="D178" s="160">
        <v>145990</v>
      </c>
      <c r="E178" s="156"/>
      <c r="F178" s="160">
        <v>145990</v>
      </c>
      <c r="G178" s="161">
        <v>145990</v>
      </c>
    </row>
    <row r="179" spans="1:7" s="15" customFormat="1" ht="17.25" customHeight="1">
      <c r="A179" s="61"/>
      <c r="B179" s="243" t="s">
        <v>285</v>
      </c>
      <c r="C179" s="243"/>
      <c r="D179" s="160">
        <v>156000</v>
      </c>
      <c r="E179" s="156"/>
      <c r="F179" s="160">
        <v>156000</v>
      </c>
      <c r="G179" s="161">
        <v>156000</v>
      </c>
    </row>
    <row r="180" spans="1:7" s="15" customFormat="1" ht="17.25" customHeight="1">
      <c r="A180" s="61"/>
      <c r="B180" s="243" t="s">
        <v>348</v>
      </c>
      <c r="C180" s="243"/>
      <c r="D180" s="160">
        <v>149550</v>
      </c>
      <c r="E180" s="156"/>
      <c r="F180" s="160">
        <v>149550</v>
      </c>
      <c r="G180" s="161">
        <v>149550</v>
      </c>
    </row>
    <row r="181" spans="1:7" s="15" customFormat="1" ht="17.25" customHeight="1">
      <c r="A181" s="61"/>
      <c r="B181" s="243" t="s">
        <v>293</v>
      </c>
      <c r="C181" s="243"/>
      <c r="D181" s="160">
        <v>153010</v>
      </c>
      <c r="E181" s="156"/>
      <c r="F181" s="160">
        <v>153010</v>
      </c>
      <c r="G181" s="161">
        <v>153010</v>
      </c>
    </row>
    <row r="182" spans="1:7" s="15" customFormat="1" ht="17.25" customHeight="1">
      <c r="A182" s="61"/>
      <c r="B182" s="243" t="s">
        <v>249</v>
      </c>
      <c r="C182" s="243"/>
      <c r="D182" s="160">
        <v>62550</v>
      </c>
      <c r="E182" s="156"/>
      <c r="F182" s="160">
        <v>62550</v>
      </c>
      <c r="G182" s="161">
        <v>62550</v>
      </c>
    </row>
    <row r="183" spans="1:7" s="15" customFormat="1" ht="17.25" customHeight="1">
      <c r="A183" s="61"/>
      <c r="B183" s="286" t="s">
        <v>181</v>
      </c>
      <c r="C183" s="286"/>
      <c r="D183" s="42">
        <v>1350000</v>
      </c>
      <c r="E183" s="156"/>
      <c r="F183" s="42">
        <v>1350000</v>
      </c>
      <c r="G183" s="75">
        <v>1350000</v>
      </c>
    </row>
    <row r="184" spans="1:7" s="15" customFormat="1" ht="17.25" customHeight="1">
      <c r="A184" s="61"/>
      <c r="B184" s="316" t="s">
        <v>341</v>
      </c>
      <c r="C184" s="316"/>
      <c r="D184" s="162">
        <v>20000</v>
      </c>
      <c r="E184" s="156"/>
      <c r="F184" s="162">
        <v>20000</v>
      </c>
      <c r="G184" s="163">
        <v>20000</v>
      </c>
    </row>
    <row r="185" spans="1:7" s="15" customFormat="1" ht="17.25" customHeight="1">
      <c r="A185" s="61"/>
      <c r="B185" s="316" t="s">
        <v>342</v>
      </c>
      <c r="C185" s="316"/>
      <c r="D185" s="162">
        <v>20000</v>
      </c>
      <c r="E185" s="156"/>
      <c r="F185" s="162">
        <v>20000</v>
      </c>
      <c r="G185" s="163">
        <v>20000</v>
      </c>
    </row>
    <row r="186" spans="1:7" s="15" customFormat="1" ht="17.25" customHeight="1">
      <c r="A186" s="61"/>
      <c r="B186" s="316" t="s">
        <v>343</v>
      </c>
      <c r="C186" s="316"/>
      <c r="D186" s="162">
        <v>20000</v>
      </c>
      <c r="E186" s="156"/>
      <c r="F186" s="162">
        <v>20000</v>
      </c>
      <c r="G186" s="163">
        <v>20000</v>
      </c>
    </row>
    <row r="187" spans="1:7" s="15" customFormat="1" ht="17.25" customHeight="1">
      <c r="A187" s="61"/>
      <c r="B187" s="316" t="s">
        <v>344</v>
      </c>
      <c r="C187" s="316"/>
      <c r="D187" s="162">
        <v>25000</v>
      </c>
      <c r="E187" s="156"/>
      <c r="F187" s="162">
        <v>25000</v>
      </c>
      <c r="G187" s="163">
        <v>25000</v>
      </c>
    </row>
    <row r="188" spans="1:7" s="15" customFormat="1" ht="17.25" customHeight="1">
      <c r="A188" s="61"/>
      <c r="B188" s="316" t="s">
        <v>345</v>
      </c>
      <c r="C188" s="316"/>
      <c r="D188" s="162">
        <v>20000</v>
      </c>
      <c r="E188" s="156"/>
      <c r="F188" s="162">
        <v>20000</v>
      </c>
      <c r="G188" s="163">
        <v>20000</v>
      </c>
    </row>
    <row r="189" spans="1:7" s="15" customFormat="1" ht="17.25" customHeight="1">
      <c r="A189" s="61"/>
      <c r="B189" s="316" t="s">
        <v>346</v>
      </c>
      <c r="C189" s="316"/>
      <c r="D189" s="162">
        <v>20000</v>
      </c>
      <c r="E189" s="156"/>
      <c r="F189" s="162">
        <v>20000</v>
      </c>
      <c r="G189" s="163">
        <v>20000</v>
      </c>
    </row>
    <row r="190" spans="1:7" s="15" customFormat="1" ht="17.25" customHeight="1">
      <c r="A190" s="61"/>
      <c r="B190" s="316" t="s">
        <v>302</v>
      </c>
      <c r="C190" s="316"/>
      <c r="D190" s="162">
        <v>25000</v>
      </c>
      <c r="E190" s="156"/>
      <c r="F190" s="162">
        <v>25000</v>
      </c>
      <c r="G190" s="163">
        <v>25000</v>
      </c>
    </row>
    <row r="191" spans="1:7" s="15" customFormat="1" ht="17.25" customHeight="1">
      <c r="A191" s="61"/>
      <c r="B191" s="316" t="s">
        <v>301</v>
      </c>
      <c r="C191" s="316"/>
      <c r="D191" s="162">
        <v>20000</v>
      </c>
      <c r="E191" s="156"/>
      <c r="F191" s="162">
        <v>20000</v>
      </c>
      <c r="G191" s="163">
        <v>20000</v>
      </c>
    </row>
    <row r="192" spans="1:7" s="15" customFormat="1" ht="17.25" customHeight="1">
      <c r="A192" s="61"/>
      <c r="B192" s="316" t="s">
        <v>300</v>
      </c>
      <c r="C192" s="316"/>
      <c r="D192" s="162">
        <v>20000</v>
      </c>
      <c r="E192" s="156"/>
      <c r="F192" s="162">
        <v>20000</v>
      </c>
      <c r="G192" s="163">
        <v>20000</v>
      </c>
    </row>
    <row r="193" spans="1:7" s="15" customFormat="1" ht="17.25" customHeight="1">
      <c r="A193" s="61"/>
      <c r="B193" s="316" t="s">
        <v>299</v>
      </c>
      <c r="C193" s="316"/>
      <c r="D193" s="162">
        <v>20000</v>
      </c>
      <c r="E193" s="156"/>
      <c r="F193" s="162">
        <v>20000</v>
      </c>
      <c r="G193" s="163">
        <v>20000</v>
      </c>
    </row>
    <row r="194" spans="1:7" s="15" customFormat="1" ht="17.25" customHeight="1">
      <c r="A194" s="61"/>
      <c r="B194" s="316" t="s">
        <v>298</v>
      </c>
      <c r="C194" s="316"/>
      <c r="D194" s="162">
        <v>20000</v>
      </c>
      <c r="E194" s="156"/>
      <c r="F194" s="162">
        <v>20000</v>
      </c>
      <c r="G194" s="163">
        <v>20000</v>
      </c>
    </row>
    <row r="195" spans="1:7" s="15" customFormat="1" ht="17.25" customHeight="1">
      <c r="A195" s="61"/>
      <c r="B195" s="316" t="s">
        <v>297</v>
      </c>
      <c r="C195" s="316"/>
      <c r="D195" s="162">
        <v>20000</v>
      </c>
      <c r="E195" s="156"/>
      <c r="F195" s="162">
        <v>20000</v>
      </c>
      <c r="G195" s="163">
        <v>20000</v>
      </c>
    </row>
    <row r="196" spans="1:7" s="15" customFormat="1" ht="17.25" customHeight="1">
      <c r="A196" s="61"/>
      <c r="B196" s="316" t="s">
        <v>296</v>
      </c>
      <c r="C196" s="316"/>
      <c r="D196" s="162">
        <v>15000</v>
      </c>
      <c r="E196" s="156"/>
      <c r="F196" s="162">
        <v>15000</v>
      </c>
      <c r="G196" s="163">
        <v>15000</v>
      </c>
    </row>
    <row r="197" spans="1:7" s="15" customFormat="1" ht="17.25" customHeight="1">
      <c r="A197" s="61"/>
      <c r="B197" s="316" t="s">
        <v>250</v>
      </c>
      <c r="C197" s="316"/>
      <c r="D197" s="162">
        <v>20000</v>
      </c>
      <c r="E197" s="156"/>
      <c r="F197" s="162">
        <v>20000</v>
      </c>
      <c r="G197" s="163">
        <v>20000</v>
      </c>
    </row>
    <row r="198" spans="1:7" s="15" customFormat="1" ht="17.25" customHeight="1">
      <c r="A198" s="61"/>
      <c r="B198" s="316" t="s">
        <v>294</v>
      </c>
      <c r="C198" s="316"/>
      <c r="D198" s="162">
        <v>25000</v>
      </c>
      <c r="E198" s="156"/>
      <c r="F198" s="162">
        <v>25000</v>
      </c>
      <c r="G198" s="163">
        <v>25000</v>
      </c>
    </row>
    <row r="199" spans="1:7" s="15" customFormat="1" ht="17.25" customHeight="1">
      <c r="A199" s="61"/>
      <c r="B199" s="316" t="s">
        <v>295</v>
      </c>
      <c r="C199" s="316"/>
      <c r="D199" s="162">
        <v>25000</v>
      </c>
      <c r="E199" s="156"/>
      <c r="F199" s="162">
        <v>25000</v>
      </c>
      <c r="G199" s="163">
        <v>25000</v>
      </c>
    </row>
    <row r="200" spans="1:7" s="15" customFormat="1" ht="17.25" customHeight="1">
      <c r="A200" s="61"/>
      <c r="B200" s="316" t="s">
        <v>251</v>
      </c>
      <c r="C200" s="316"/>
      <c r="D200" s="162">
        <v>25000</v>
      </c>
      <c r="E200" s="156"/>
      <c r="F200" s="162">
        <v>25000</v>
      </c>
      <c r="G200" s="163">
        <v>25000</v>
      </c>
    </row>
    <row r="201" spans="1:7" s="15" customFormat="1" ht="17.25" customHeight="1">
      <c r="A201" s="61"/>
      <c r="B201" s="316" t="s">
        <v>252</v>
      </c>
      <c r="C201" s="316"/>
      <c r="D201" s="162">
        <v>25000</v>
      </c>
      <c r="E201" s="156"/>
      <c r="F201" s="162">
        <v>25000</v>
      </c>
      <c r="G201" s="163">
        <v>25000</v>
      </c>
    </row>
    <row r="202" spans="1:7" s="15" customFormat="1" ht="17.25" customHeight="1">
      <c r="A202" s="61"/>
      <c r="B202" s="316" t="s">
        <v>253</v>
      </c>
      <c r="C202" s="316"/>
      <c r="D202" s="162">
        <v>25000</v>
      </c>
      <c r="E202" s="156"/>
      <c r="F202" s="162">
        <v>25000</v>
      </c>
      <c r="G202" s="163">
        <v>25000</v>
      </c>
    </row>
    <row r="203" spans="1:7" s="15" customFormat="1" ht="17.25" customHeight="1">
      <c r="A203" s="61"/>
      <c r="B203" s="316" t="s">
        <v>303</v>
      </c>
      <c r="C203" s="316"/>
      <c r="D203" s="162">
        <v>15000</v>
      </c>
      <c r="E203" s="156"/>
      <c r="F203" s="162">
        <v>15000</v>
      </c>
      <c r="G203" s="163">
        <v>15000</v>
      </c>
    </row>
    <row r="204" spans="1:7" s="15" customFormat="1" ht="17.25" customHeight="1">
      <c r="A204" s="61"/>
      <c r="B204" s="316" t="s">
        <v>373</v>
      </c>
      <c r="C204" s="316"/>
      <c r="D204" s="162">
        <v>15000</v>
      </c>
      <c r="E204" s="156"/>
      <c r="F204" s="162">
        <v>15000</v>
      </c>
      <c r="G204" s="163">
        <v>15000</v>
      </c>
    </row>
    <row r="205" spans="1:7" s="15" customFormat="1" ht="17.25" customHeight="1">
      <c r="A205" s="61"/>
      <c r="B205" s="302" t="s">
        <v>313</v>
      </c>
      <c r="C205" s="302"/>
      <c r="D205" s="164">
        <v>15000</v>
      </c>
      <c r="E205" s="156"/>
      <c r="F205" s="164">
        <v>15000</v>
      </c>
      <c r="G205" s="165">
        <v>15000</v>
      </c>
    </row>
    <row r="206" spans="1:7" s="15" customFormat="1" ht="17.25" customHeight="1">
      <c r="A206" s="61"/>
      <c r="B206" s="302" t="s">
        <v>314</v>
      </c>
      <c r="C206" s="302"/>
      <c r="D206" s="164">
        <v>15000</v>
      </c>
      <c r="E206" s="156"/>
      <c r="F206" s="164">
        <v>15000</v>
      </c>
      <c r="G206" s="165">
        <v>15000</v>
      </c>
    </row>
    <row r="207" spans="1:7" s="15" customFormat="1" ht="17.25" customHeight="1">
      <c r="A207" s="61"/>
      <c r="B207" s="302" t="s">
        <v>315</v>
      </c>
      <c r="C207" s="302"/>
      <c r="D207" s="164">
        <v>15000</v>
      </c>
      <c r="E207" s="156"/>
      <c r="F207" s="164">
        <v>15000</v>
      </c>
      <c r="G207" s="165">
        <v>15000</v>
      </c>
    </row>
    <row r="208" spans="1:7" s="15" customFormat="1" ht="17.25" customHeight="1">
      <c r="A208" s="61"/>
      <c r="B208" s="302" t="s">
        <v>316</v>
      </c>
      <c r="C208" s="302"/>
      <c r="D208" s="164">
        <v>15000</v>
      </c>
      <c r="E208" s="156"/>
      <c r="F208" s="164">
        <v>15000</v>
      </c>
      <c r="G208" s="165">
        <v>15000</v>
      </c>
    </row>
    <row r="209" spans="1:7" s="15" customFormat="1" ht="17.25" customHeight="1">
      <c r="A209" s="61"/>
      <c r="B209" s="302" t="s">
        <v>317</v>
      </c>
      <c r="C209" s="302"/>
      <c r="D209" s="164">
        <v>15000</v>
      </c>
      <c r="E209" s="156"/>
      <c r="F209" s="164">
        <v>15000</v>
      </c>
      <c r="G209" s="165">
        <v>15000</v>
      </c>
    </row>
    <row r="210" spans="1:7" s="15" customFormat="1" ht="17.25" customHeight="1">
      <c r="A210" s="61"/>
      <c r="B210" s="302" t="s">
        <v>337</v>
      </c>
      <c r="C210" s="302"/>
      <c r="D210" s="164">
        <v>15000</v>
      </c>
      <c r="E210" s="156"/>
      <c r="F210" s="164">
        <v>15000</v>
      </c>
      <c r="G210" s="165">
        <v>15000</v>
      </c>
    </row>
    <row r="211" spans="1:7" s="15" customFormat="1" ht="17.25" customHeight="1">
      <c r="A211" s="61"/>
      <c r="B211" s="302" t="s">
        <v>338</v>
      </c>
      <c r="C211" s="302"/>
      <c r="D211" s="164">
        <v>20000</v>
      </c>
      <c r="E211" s="156"/>
      <c r="F211" s="164">
        <v>20000</v>
      </c>
      <c r="G211" s="165">
        <v>20000</v>
      </c>
    </row>
    <row r="212" spans="1:7" s="15" customFormat="1" ht="17.25" customHeight="1">
      <c r="A212" s="62"/>
      <c r="B212" s="302" t="s">
        <v>339</v>
      </c>
      <c r="C212" s="302"/>
      <c r="D212" s="164">
        <v>20000</v>
      </c>
      <c r="E212" s="156"/>
      <c r="F212" s="164">
        <v>20000</v>
      </c>
      <c r="G212" s="165">
        <v>20000</v>
      </c>
    </row>
    <row r="213" spans="1:7" s="15" customFormat="1" ht="17.25" customHeight="1">
      <c r="A213" s="61"/>
      <c r="B213" s="302" t="s">
        <v>304</v>
      </c>
      <c r="C213" s="302"/>
      <c r="D213" s="164">
        <v>20000</v>
      </c>
      <c r="E213" s="156"/>
      <c r="F213" s="164">
        <v>20000</v>
      </c>
      <c r="G213" s="165">
        <v>20000</v>
      </c>
    </row>
    <row r="214" spans="1:7" s="15" customFormat="1" ht="17.25" customHeight="1">
      <c r="A214" s="61"/>
      <c r="B214" s="302" t="s">
        <v>340</v>
      </c>
      <c r="C214" s="302"/>
      <c r="D214" s="164">
        <v>20000</v>
      </c>
      <c r="E214" s="156"/>
      <c r="F214" s="164">
        <v>20000</v>
      </c>
      <c r="G214" s="165">
        <v>20000</v>
      </c>
    </row>
    <row r="215" spans="1:7" s="15" customFormat="1" ht="17.25" customHeight="1">
      <c r="A215" s="61"/>
      <c r="B215" s="302" t="s">
        <v>305</v>
      </c>
      <c r="C215" s="302"/>
      <c r="D215" s="164">
        <v>10000</v>
      </c>
      <c r="E215" s="166"/>
      <c r="F215" s="164">
        <v>10000</v>
      </c>
      <c r="G215" s="165">
        <v>10000</v>
      </c>
    </row>
    <row r="216" spans="1:7" s="15" customFormat="1" ht="17.25" customHeight="1">
      <c r="A216" s="61"/>
      <c r="B216" s="302" t="s">
        <v>306</v>
      </c>
      <c r="C216" s="302"/>
      <c r="D216" s="164">
        <v>15000</v>
      </c>
      <c r="E216" s="156"/>
      <c r="F216" s="164">
        <v>15000</v>
      </c>
      <c r="G216" s="165">
        <v>15000</v>
      </c>
    </row>
    <row r="217" spans="1:7" s="15" customFormat="1" ht="17.25" customHeight="1">
      <c r="A217" s="61"/>
      <c r="B217" s="302" t="s">
        <v>307</v>
      </c>
      <c r="C217" s="302"/>
      <c r="D217" s="164">
        <v>15000</v>
      </c>
      <c r="E217" s="156"/>
      <c r="F217" s="164">
        <v>15000</v>
      </c>
      <c r="G217" s="165">
        <v>15000</v>
      </c>
    </row>
    <row r="218" spans="1:7" s="15" customFormat="1" ht="17.25" customHeight="1">
      <c r="A218" s="61"/>
      <c r="B218" s="302" t="s">
        <v>308</v>
      </c>
      <c r="C218" s="302"/>
      <c r="D218" s="164">
        <v>15000</v>
      </c>
      <c r="E218" s="156"/>
      <c r="F218" s="164">
        <v>15000</v>
      </c>
      <c r="G218" s="165">
        <v>15000</v>
      </c>
    </row>
    <row r="219" spans="1:7" s="15" customFormat="1" ht="17.25" customHeight="1">
      <c r="A219" s="61"/>
      <c r="B219" s="302" t="s">
        <v>309</v>
      </c>
      <c r="C219" s="302"/>
      <c r="D219" s="164">
        <v>15000</v>
      </c>
      <c r="E219" s="156"/>
      <c r="F219" s="164">
        <v>15000</v>
      </c>
      <c r="G219" s="165">
        <v>15000</v>
      </c>
    </row>
    <row r="220" spans="1:7" s="15" customFormat="1" ht="17.25" customHeight="1">
      <c r="A220" s="61"/>
      <c r="B220" s="302" t="s">
        <v>310</v>
      </c>
      <c r="C220" s="302"/>
      <c r="D220" s="164">
        <v>15000</v>
      </c>
      <c r="E220" s="156"/>
      <c r="F220" s="164">
        <v>15000</v>
      </c>
      <c r="G220" s="165">
        <v>15000</v>
      </c>
    </row>
    <row r="221" spans="1:7" s="15" customFormat="1" ht="17.25" customHeight="1">
      <c r="A221" s="61"/>
      <c r="B221" s="302" t="s">
        <v>311</v>
      </c>
      <c r="C221" s="302"/>
      <c r="D221" s="164">
        <v>15000</v>
      </c>
      <c r="E221" s="156"/>
      <c r="F221" s="164">
        <v>15000</v>
      </c>
      <c r="G221" s="165">
        <v>15000</v>
      </c>
    </row>
    <row r="222" spans="1:7" s="15" customFormat="1" ht="17.25" customHeight="1">
      <c r="A222" s="61"/>
      <c r="B222" s="302" t="s">
        <v>312</v>
      </c>
      <c r="C222" s="302"/>
      <c r="D222" s="164">
        <v>15000</v>
      </c>
      <c r="E222" s="156"/>
      <c r="F222" s="164">
        <v>15000</v>
      </c>
      <c r="G222" s="165">
        <v>15000</v>
      </c>
    </row>
    <row r="223" spans="1:7" s="15" customFormat="1" ht="17.25" customHeight="1">
      <c r="A223" s="61"/>
      <c r="B223" s="302" t="s">
        <v>334</v>
      </c>
      <c r="C223" s="302"/>
      <c r="D223" s="164">
        <v>15000</v>
      </c>
      <c r="E223" s="156"/>
      <c r="F223" s="164">
        <v>15000</v>
      </c>
      <c r="G223" s="165">
        <v>15000</v>
      </c>
    </row>
    <row r="224" spans="1:7" s="15" customFormat="1" ht="17.25" customHeight="1">
      <c r="A224" s="249"/>
      <c r="B224" s="302" t="s">
        <v>335</v>
      </c>
      <c r="C224" s="302"/>
      <c r="D224" s="164">
        <v>15000</v>
      </c>
      <c r="E224" s="156"/>
      <c r="F224" s="164">
        <v>15000</v>
      </c>
      <c r="G224" s="165">
        <v>15000</v>
      </c>
    </row>
    <row r="225" spans="1:7" s="15" customFormat="1" ht="17.25" customHeight="1">
      <c r="A225" s="249"/>
      <c r="B225" s="302" t="s">
        <v>336</v>
      </c>
      <c r="C225" s="302"/>
      <c r="D225" s="164">
        <v>15000</v>
      </c>
      <c r="E225" s="156"/>
      <c r="F225" s="164">
        <v>15000</v>
      </c>
      <c r="G225" s="165">
        <v>15000</v>
      </c>
    </row>
    <row r="226" spans="1:7" s="15" customFormat="1" ht="17.25" customHeight="1">
      <c r="A226" s="61"/>
      <c r="B226" s="302" t="s">
        <v>255</v>
      </c>
      <c r="C226" s="302"/>
      <c r="D226" s="164">
        <v>25000</v>
      </c>
      <c r="E226" s="156"/>
      <c r="F226" s="164">
        <v>25000</v>
      </c>
      <c r="G226" s="165">
        <v>25000</v>
      </c>
    </row>
    <row r="227" spans="1:7" s="15" customFormat="1" ht="17.25" customHeight="1">
      <c r="A227" s="61"/>
      <c r="B227" s="302" t="s">
        <v>256</v>
      </c>
      <c r="C227" s="302"/>
      <c r="D227" s="164">
        <v>25000</v>
      </c>
      <c r="E227" s="156"/>
      <c r="F227" s="164">
        <v>25000</v>
      </c>
      <c r="G227" s="165">
        <v>25000</v>
      </c>
    </row>
    <row r="228" spans="1:7" s="15" customFormat="1" ht="17.25" customHeight="1">
      <c r="A228" s="61"/>
      <c r="B228" s="302" t="s">
        <v>257</v>
      </c>
      <c r="C228" s="302"/>
      <c r="D228" s="164">
        <v>25000</v>
      </c>
      <c r="E228" s="156"/>
      <c r="F228" s="164">
        <v>25000</v>
      </c>
      <c r="G228" s="165">
        <v>25000</v>
      </c>
    </row>
    <row r="229" spans="1:7" s="15" customFormat="1" ht="17.25" customHeight="1">
      <c r="A229" s="61"/>
      <c r="B229" s="302" t="s">
        <v>258</v>
      </c>
      <c r="C229" s="302"/>
      <c r="D229" s="164">
        <v>25000</v>
      </c>
      <c r="E229" s="156"/>
      <c r="F229" s="164">
        <v>25000</v>
      </c>
      <c r="G229" s="165">
        <v>25000</v>
      </c>
    </row>
    <row r="230" spans="1:7" s="15" customFormat="1" ht="17.25" customHeight="1">
      <c r="A230" s="61"/>
      <c r="B230" s="302" t="s">
        <v>333</v>
      </c>
      <c r="C230" s="302"/>
      <c r="D230" s="164">
        <v>35000</v>
      </c>
      <c r="E230" s="156"/>
      <c r="F230" s="164">
        <v>35000</v>
      </c>
      <c r="G230" s="165">
        <v>35000</v>
      </c>
    </row>
    <row r="231" spans="1:7" s="15" customFormat="1" ht="17.25" customHeight="1">
      <c r="A231" s="61"/>
      <c r="B231" s="302" t="s">
        <v>331</v>
      </c>
      <c r="C231" s="302"/>
      <c r="D231" s="164">
        <v>35000</v>
      </c>
      <c r="E231" s="156"/>
      <c r="F231" s="164">
        <v>35000</v>
      </c>
      <c r="G231" s="165">
        <v>35000</v>
      </c>
    </row>
    <row r="232" spans="1:7" s="15" customFormat="1" ht="17.25" customHeight="1">
      <c r="A232" s="61"/>
      <c r="B232" s="302" t="s">
        <v>332</v>
      </c>
      <c r="C232" s="302"/>
      <c r="D232" s="164">
        <v>35000</v>
      </c>
      <c r="E232" s="156"/>
      <c r="F232" s="164">
        <v>35000</v>
      </c>
      <c r="G232" s="165">
        <v>35000</v>
      </c>
    </row>
    <row r="233" spans="1:7" s="15" customFormat="1" ht="17.25" customHeight="1">
      <c r="A233" s="61"/>
      <c r="B233" s="302" t="s">
        <v>330</v>
      </c>
      <c r="C233" s="302"/>
      <c r="D233" s="164">
        <v>35000</v>
      </c>
      <c r="E233" s="156"/>
      <c r="F233" s="164">
        <v>35000</v>
      </c>
      <c r="G233" s="165">
        <v>35000</v>
      </c>
    </row>
    <row r="234" spans="1:7" s="15" customFormat="1" ht="17.25" customHeight="1">
      <c r="A234" s="61"/>
      <c r="B234" s="302" t="s">
        <v>329</v>
      </c>
      <c r="C234" s="302"/>
      <c r="D234" s="164">
        <v>15000</v>
      </c>
      <c r="E234" s="156"/>
      <c r="F234" s="164">
        <v>15000</v>
      </c>
      <c r="G234" s="165">
        <v>15000</v>
      </c>
    </row>
    <row r="235" spans="1:7" s="15" customFormat="1" ht="17.25" customHeight="1">
      <c r="A235" s="61"/>
      <c r="B235" s="302" t="s">
        <v>328</v>
      </c>
      <c r="C235" s="302"/>
      <c r="D235" s="164">
        <v>15000</v>
      </c>
      <c r="E235" s="156"/>
      <c r="F235" s="164">
        <v>15000</v>
      </c>
      <c r="G235" s="165">
        <v>15000</v>
      </c>
    </row>
    <row r="236" spans="1:7" s="15" customFormat="1" ht="17.25" customHeight="1">
      <c r="A236" s="61"/>
      <c r="B236" s="302" t="s">
        <v>259</v>
      </c>
      <c r="C236" s="302"/>
      <c r="D236" s="164">
        <v>15000</v>
      </c>
      <c r="E236" s="156"/>
      <c r="F236" s="164">
        <v>15000</v>
      </c>
      <c r="G236" s="165">
        <v>15000</v>
      </c>
    </row>
    <row r="237" spans="1:7" s="15" customFormat="1" ht="17.25" customHeight="1">
      <c r="A237" s="61"/>
      <c r="B237" s="302" t="s">
        <v>260</v>
      </c>
      <c r="C237" s="302"/>
      <c r="D237" s="164">
        <v>15000</v>
      </c>
      <c r="E237" s="156"/>
      <c r="F237" s="164">
        <v>15000</v>
      </c>
      <c r="G237" s="165">
        <v>15000</v>
      </c>
    </row>
    <row r="238" spans="1:7" s="15" customFormat="1" ht="17.25" customHeight="1">
      <c r="A238" s="61"/>
      <c r="B238" s="302" t="s">
        <v>261</v>
      </c>
      <c r="C238" s="302"/>
      <c r="D238" s="164">
        <v>15000</v>
      </c>
      <c r="E238" s="156"/>
      <c r="F238" s="164">
        <v>15000</v>
      </c>
      <c r="G238" s="165">
        <v>15000</v>
      </c>
    </row>
    <row r="239" spans="1:7" s="15" customFormat="1" ht="17.25" customHeight="1">
      <c r="A239" s="61"/>
      <c r="B239" s="302" t="s">
        <v>262</v>
      </c>
      <c r="C239" s="302"/>
      <c r="D239" s="164">
        <v>15000</v>
      </c>
      <c r="E239" s="156"/>
      <c r="F239" s="164">
        <v>15000</v>
      </c>
      <c r="G239" s="165">
        <v>15000</v>
      </c>
    </row>
    <row r="240" spans="1:7" s="15" customFormat="1" ht="17.25" customHeight="1">
      <c r="A240" s="61"/>
      <c r="B240" s="302" t="s">
        <v>263</v>
      </c>
      <c r="C240" s="302"/>
      <c r="D240" s="164">
        <v>15000</v>
      </c>
      <c r="E240" s="156"/>
      <c r="F240" s="164">
        <v>15000</v>
      </c>
      <c r="G240" s="165">
        <v>15000</v>
      </c>
    </row>
    <row r="241" spans="1:7" s="15" customFormat="1" ht="17.25" customHeight="1">
      <c r="A241" s="61"/>
      <c r="B241" s="302" t="s">
        <v>264</v>
      </c>
      <c r="C241" s="302"/>
      <c r="D241" s="164">
        <v>15000</v>
      </c>
      <c r="E241" s="156"/>
      <c r="F241" s="164">
        <v>15000</v>
      </c>
      <c r="G241" s="165">
        <v>15000</v>
      </c>
    </row>
    <row r="242" spans="1:7" s="15" customFormat="1" ht="17.25" customHeight="1">
      <c r="A242" s="61"/>
      <c r="B242" s="302" t="s">
        <v>265</v>
      </c>
      <c r="C242" s="302"/>
      <c r="D242" s="164">
        <v>15000</v>
      </c>
      <c r="E242" s="156"/>
      <c r="F242" s="164">
        <v>15000</v>
      </c>
      <c r="G242" s="165">
        <v>15000</v>
      </c>
    </row>
    <row r="243" spans="1:7" s="15" customFormat="1" ht="17.25" customHeight="1">
      <c r="A243" s="61"/>
      <c r="B243" s="302" t="s">
        <v>266</v>
      </c>
      <c r="C243" s="302"/>
      <c r="D243" s="164">
        <v>15000</v>
      </c>
      <c r="E243" s="156"/>
      <c r="F243" s="164">
        <v>15000</v>
      </c>
      <c r="G243" s="165">
        <v>15000</v>
      </c>
    </row>
    <row r="244" spans="1:7" s="15" customFormat="1" ht="17.25" customHeight="1">
      <c r="A244" s="61"/>
      <c r="B244" s="302" t="s">
        <v>323</v>
      </c>
      <c r="C244" s="302"/>
      <c r="D244" s="164">
        <v>20000</v>
      </c>
      <c r="E244" s="156"/>
      <c r="F244" s="164">
        <v>20000</v>
      </c>
      <c r="G244" s="165">
        <v>20000</v>
      </c>
    </row>
    <row r="245" spans="1:7" s="15" customFormat="1" ht="17.25" customHeight="1">
      <c r="A245" s="61"/>
      <c r="B245" s="302" t="s">
        <v>324</v>
      </c>
      <c r="C245" s="302"/>
      <c r="D245" s="164">
        <v>20000</v>
      </c>
      <c r="E245" s="156"/>
      <c r="F245" s="164">
        <v>20000</v>
      </c>
      <c r="G245" s="165">
        <v>20000</v>
      </c>
    </row>
    <row r="246" spans="1:7" s="15" customFormat="1" ht="17.25" customHeight="1">
      <c r="A246" s="61"/>
      <c r="B246" s="302" t="s">
        <v>325</v>
      </c>
      <c r="C246" s="302"/>
      <c r="D246" s="164">
        <v>20000</v>
      </c>
      <c r="E246" s="156"/>
      <c r="F246" s="164">
        <v>20000</v>
      </c>
      <c r="G246" s="165">
        <v>20000</v>
      </c>
    </row>
    <row r="247" spans="1:7" s="15" customFormat="1" ht="17.25" customHeight="1">
      <c r="A247" s="61"/>
      <c r="B247" s="302" t="s">
        <v>326</v>
      </c>
      <c r="C247" s="302"/>
      <c r="D247" s="164">
        <v>20000</v>
      </c>
      <c r="E247" s="156"/>
      <c r="F247" s="164">
        <v>20000</v>
      </c>
      <c r="G247" s="165">
        <v>20000</v>
      </c>
    </row>
    <row r="248" spans="1:7" s="15" customFormat="1" ht="17.25" customHeight="1">
      <c r="A248" s="61"/>
      <c r="B248" s="302" t="s">
        <v>327</v>
      </c>
      <c r="C248" s="302"/>
      <c r="D248" s="164">
        <v>15000</v>
      </c>
      <c r="E248" s="156"/>
      <c r="F248" s="164">
        <v>15000</v>
      </c>
      <c r="G248" s="165">
        <v>15000</v>
      </c>
    </row>
    <row r="249" spans="1:7" s="15" customFormat="1" ht="17.25" customHeight="1">
      <c r="A249" s="61"/>
      <c r="B249" s="302" t="s">
        <v>319</v>
      </c>
      <c r="C249" s="302"/>
      <c r="D249" s="164">
        <v>15000</v>
      </c>
      <c r="E249" s="156"/>
      <c r="F249" s="164">
        <v>15000</v>
      </c>
      <c r="G249" s="165">
        <v>15000</v>
      </c>
    </row>
    <row r="250" spans="1:7" s="15" customFormat="1" ht="17.25" customHeight="1">
      <c r="A250" s="61"/>
      <c r="B250" s="302" t="s">
        <v>320</v>
      </c>
      <c r="C250" s="302"/>
      <c r="D250" s="164">
        <v>15000</v>
      </c>
      <c r="E250" s="156"/>
      <c r="F250" s="164">
        <v>15000</v>
      </c>
      <c r="G250" s="165">
        <v>15000</v>
      </c>
    </row>
    <row r="251" spans="1:7" s="15" customFormat="1" ht="17.25" customHeight="1">
      <c r="A251" s="61"/>
      <c r="B251" s="302" t="s">
        <v>321</v>
      </c>
      <c r="C251" s="302"/>
      <c r="D251" s="164">
        <v>15000</v>
      </c>
      <c r="E251" s="156"/>
      <c r="F251" s="164">
        <v>15000</v>
      </c>
      <c r="G251" s="165">
        <v>15000</v>
      </c>
    </row>
    <row r="252" spans="1:7" s="15" customFormat="1" ht="17.25" customHeight="1">
      <c r="A252" s="61"/>
      <c r="B252" s="302" t="s">
        <v>322</v>
      </c>
      <c r="C252" s="302"/>
      <c r="D252" s="164">
        <v>15000</v>
      </c>
      <c r="E252" s="156"/>
      <c r="F252" s="164">
        <v>15000</v>
      </c>
      <c r="G252" s="165">
        <v>15000</v>
      </c>
    </row>
    <row r="253" spans="1:7" s="15" customFormat="1" ht="17.25" customHeight="1">
      <c r="A253" s="61"/>
      <c r="B253" s="302" t="s">
        <v>267</v>
      </c>
      <c r="C253" s="302"/>
      <c r="D253" s="164">
        <v>35000</v>
      </c>
      <c r="E253" s="156"/>
      <c r="F253" s="164">
        <v>35000</v>
      </c>
      <c r="G253" s="165">
        <v>35000</v>
      </c>
    </row>
    <row r="254" spans="1:7" s="10" customFormat="1" ht="20.25" customHeight="1">
      <c r="A254" s="61"/>
      <c r="B254" s="286" t="s">
        <v>254</v>
      </c>
      <c r="C254" s="286"/>
      <c r="D254" s="32">
        <v>645000</v>
      </c>
      <c r="E254" s="167"/>
      <c r="F254" s="32">
        <v>645000</v>
      </c>
      <c r="G254" s="25">
        <v>645000</v>
      </c>
    </row>
    <row r="255" spans="1:7" s="10" customFormat="1" ht="17.25" customHeight="1">
      <c r="A255" s="61"/>
      <c r="B255" s="302" t="s">
        <v>268</v>
      </c>
      <c r="C255" s="302"/>
      <c r="D255" s="164">
        <v>500000</v>
      </c>
      <c r="E255" s="164"/>
      <c r="F255" s="164">
        <v>500000</v>
      </c>
      <c r="G255" s="165">
        <v>500000</v>
      </c>
    </row>
    <row r="256" spans="1:7" s="10" customFormat="1" ht="17.25" customHeight="1">
      <c r="A256" s="61"/>
      <c r="B256" s="302" t="s">
        <v>269</v>
      </c>
      <c r="C256" s="302"/>
      <c r="D256" s="164">
        <v>35000</v>
      </c>
      <c r="E256" s="164"/>
      <c r="F256" s="164">
        <v>35000</v>
      </c>
      <c r="G256" s="165">
        <v>35000</v>
      </c>
    </row>
    <row r="257" spans="1:7" s="10" customFormat="1" ht="17.25" customHeight="1">
      <c r="A257" s="61"/>
      <c r="B257" s="302" t="s">
        <v>270</v>
      </c>
      <c r="C257" s="302"/>
      <c r="D257" s="164">
        <v>25000</v>
      </c>
      <c r="E257" s="164"/>
      <c r="F257" s="164">
        <v>25000</v>
      </c>
      <c r="G257" s="165">
        <v>25000</v>
      </c>
    </row>
    <row r="258" spans="1:7" s="10" customFormat="1" ht="17.25" customHeight="1">
      <c r="A258" s="61"/>
      <c r="B258" s="302" t="s">
        <v>271</v>
      </c>
      <c r="C258" s="302"/>
      <c r="D258" s="164">
        <v>50000</v>
      </c>
      <c r="E258" s="164"/>
      <c r="F258" s="164">
        <v>50000</v>
      </c>
      <c r="G258" s="165">
        <v>50000</v>
      </c>
    </row>
    <row r="259" spans="1:7" s="10" customFormat="1" ht="17.25" customHeight="1">
      <c r="A259" s="61"/>
      <c r="B259" s="302" t="s">
        <v>272</v>
      </c>
      <c r="C259" s="302"/>
      <c r="D259" s="164">
        <v>35000</v>
      </c>
      <c r="E259" s="164"/>
      <c r="F259" s="164">
        <v>35000</v>
      </c>
      <c r="G259" s="165">
        <v>35000</v>
      </c>
    </row>
    <row r="260" spans="1:7" s="10" customFormat="1" ht="33.75" customHeight="1">
      <c r="A260" s="62"/>
      <c r="B260" s="286" t="s">
        <v>182</v>
      </c>
      <c r="C260" s="286"/>
      <c r="D260" s="44">
        <v>200000</v>
      </c>
      <c r="E260" s="168"/>
      <c r="F260" s="44">
        <v>200000</v>
      </c>
      <c r="G260" s="25">
        <v>200000</v>
      </c>
    </row>
    <row r="261" spans="1:7" s="199" customFormat="1" ht="17.25" customHeight="1">
      <c r="A261" s="61"/>
      <c r="B261" s="329" t="s">
        <v>410</v>
      </c>
      <c r="C261" s="329"/>
      <c r="D261" s="197"/>
      <c r="E261" s="193"/>
      <c r="F261" s="197"/>
      <c r="G261" s="198">
        <f>G262+G264+G273+G276+G278</f>
        <v>817555.27</v>
      </c>
    </row>
    <row r="262" spans="1:7" s="10" customFormat="1" ht="17.25" customHeight="1">
      <c r="A262" s="61"/>
      <c r="B262" s="286" t="s">
        <v>398</v>
      </c>
      <c r="C262" s="286"/>
      <c r="D262" s="44"/>
      <c r="E262" s="168"/>
      <c r="F262" s="44"/>
      <c r="G262" s="25">
        <f>G263</f>
        <v>101137</v>
      </c>
    </row>
    <row r="263" spans="1:7" s="10" customFormat="1" ht="15" customHeight="1">
      <c r="A263" s="220"/>
      <c r="B263" s="330" t="s">
        <v>411</v>
      </c>
      <c r="C263" s="331"/>
      <c r="D263" s="44"/>
      <c r="E263" s="168"/>
      <c r="F263" s="44"/>
      <c r="G263" s="194">
        <f>101136.96+0.04</f>
        <v>101137</v>
      </c>
    </row>
    <row r="264" spans="1:7" s="10" customFormat="1" ht="15" customHeight="1">
      <c r="A264" s="220"/>
      <c r="B264" s="286" t="s">
        <v>399</v>
      </c>
      <c r="C264" s="286"/>
      <c r="D264" s="44"/>
      <c r="E264" s="168"/>
      <c r="F264" s="44"/>
      <c r="G264" s="25">
        <f>SUM(G265:G272)</f>
        <v>178586.97</v>
      </c>
    </row>
    <row r="265" spans="1:7" s="10" customFormat="1" ht="15" customHeight="1">
      <c r="A265" s="220"/>
      <c r="B265" s="332" t="s">
        <v>400</v>
      </c>
      <c r="C265" s="332"/>
      <c r="D265" s="44"/>
      <c r="E265" s="168"/>
      <c r="F265" s="44"/>
      <c r="G265" s="194">
        <v>34963.08</v>
      </c>
    </row>
    <row r="266" spans="1:7" s="10" customFormat="1" ht="15" customHeight="1">
      <c r="A266" s="220"/>
      <c r="B266" s="332" t="s">
        <v>401</v>
      </c>
      <c r="C266" s="332"/>
      <c r="D266" s="44"/>
      <c r="E266" s="168"/>
      <c r="F266" s="44"/>
      <c r="G266" s="194">
        <v>10996.7</v>
      </c>
    </row>
    <row r="267" spans="1:7" s="10" customFormat="1" ht="15" customHeight="1">
      <c r="A267" s="220"/>
      <c r="B267" s="332" t="s">
        <v>402</v>
      </c>
      <c r="C267" s="332"/>
      <c r="D267" s="44"/>
      <c r="E267" s="168"/>
      <c r="F267" s="44"/>
      <c r="G267" s="194">
        <v>9978.6</v>
      </c>
    </row>
    <row r="268" spans="1:7" s="10" customFormat="1" ht="15" customHeight="1">
      <c r="A268" s="220"/>
      <c r="B268" s="332" t="s">
        <v>403</v>
      </c>
      <c r="C268" s="332"/>
      <c r="D268" s="44"/>
      <c r="E268" s="168"/>
      <c r="F268" s="44"/>
      <c r="G268" s="194">
        <v>34963.13</v>
      </c>
    </row>
    <row r="269" spans="1:7" s="10" customFormat="1" ht="15" customHeight="1">
      <c r="A269" s="220"/>
      <c r="B269" s="332" t="s">
        <v>404</v>
      </c>
      <c r="C269" s="332"/>
      <c r="D269" s="44"/>
      <c r="E269" s="168"/>
      <c r="F269" s="44"/>
      <c r="G269" s="194">
        <v>24990.46</v>
      </c>
    </row>
    <row r="270" spans="1:7" s="10" customFormat="1" ht="15" customHeight="1">
      <c r="A270" s="220"/>
      <c r="B270" s="332" t="s">
        <v>405</v>
      </c>
      <c r="C270" s="332"/>
      <c r="D270" s="44"/>
      <c r="E270" s="168"/>
      <c r="F270" s="44"/>
      <c r="G270" s="194">
        <v>20956.66</v>
      </c>
    </row>
    <row r="271" spans="1:7" s="10" customFormat="1" ht="15" customHeight="1">
      <c r="A271" s="220"/>
      <c r="B271" s="332" t="s">
        <v>406</v>
      </c>
      <c r="C271" s="332"/>
      <c r="D271" s="44"/>
      <c r="E271" s="168"/>
      <c r="F271" s="44"/>
      <c r="G271" s="194">
        <v>26785.22</v>
      </c>
    </row>
    <row r="272" spans="1:7" s="10" customFormat="1" ht="15" customHeight="1">
      <c r="A272" s="220"/>
      <c r="B272" s="332" t="s">
        <v>407</v>
      </c>
      <c r="C272" s="332"/>
      <c r="D272" s="44"/>
      <c r="E272" s="168"/>
      <c r="F272" s="44"/>
      <c r="G272" s="194">
        <v>14953.12</v>
      </c>
    </row>
    <row r="273" spans="1:7" s="10" customFormat="1" ht="63" customHeight="1">
      <c r="A273" s="220"/>
      <c r="B273" s="286" t="s">
        <v>412</v>
      </c>
      <c r="C273" s="286"/>
      <c r="D273" s="44"/>
      <c r="E273" s="168"/>
      <c r="F273" s="44"/>
      <c r="G273" s="25">
        <f>G274+G275</f>
        <v>112957.82</v>
      </c>
    </row>
    <row r="274" spans="1:7" s="10" customFormat="1" ht="15" customHeight="1">
      <c r="A274" s="220"/>
      <c r="B274" s="332" t="s">
        <v>408</v>
      </c>
      <c r="C274" s="332"/>
      <c r="D274" s="44"/>
      <c r="E274" s="168"/>
      <c r="F274" s="44"/>
      <c r="G274" s="194">
        <v>47757.82</v>
      </c>
    </row>
    <row r="275" spans="1:7" s="10" customFormat="1" ht="15" customHeight="1">
      <c r="A275" s="220"/>
      <c r="B275" s="332" t="s">
        <v>409</v>
      </c>
      <c r="C275" s="332"/>
      <c r="D275" s="44"/>
      <c r="E275" s="168"/>
      <c r="F275" s="44"/>
      <c r="G275" s="194">
        <v>65200</v>
      </c>
    </row>
    <row r="276" spans="1:7" s="10" customFormat="1" ht="18.75" customHeight="1">
      <c r="A276" s="220"/>
      <c r="B276" s="286" t="s">
        <v>413</v>
      </c>
      <c r="C276" s="286"/>
      <c r="D276" s="44"/>
      <c r="E276" s="168"/>
      <c r="F276" s="44"/>
      <c r="G276" s="25">
        <f>G277</f>
        <v>20849.48</v>
      </c>
    </row>
    <row r="277" spans="1:7" s="195" customFormat="1" ht="15" customHeight="1">
      <c r="A277" s="220"/>
      <c r="B277" s="332" t="s">
        <v>414</v>
      </c>
      <c r="C277" s="332"/>
      <c r="D277" s="192"/>
      <c r="E277" s="193"/>
      <c r="F277" s="192"/>
      <c r="G277" s="194">
        <v>20849.48</v>
      </c>
    </row>
    <row r="278" spans="1:7" s="10" customFormat="1" ht="30.75" customHeight="1">
      <c r="A278" s="220"/>
      <c r="B278" s="336" t="s">
        <v>423</v>
      </c>
      <c r="C278" s="337"/>
      <c r="D278" s="44"/>
      <c r="E278" s="168"/>
      <c r="F278" s="44"/>
      <c r="G278" s="25">
        <f>SUM(G279:G287)</f>
        <v>404024</v>
      </c>
    </row>
    <row r="279" spans="1:7" s="195" customFormat="1" ht="15" customHeight="1">
      <c r="A279" s="220"/>
      <c r="B279" s="332" t="s">
        <v>415</v>
      </c>
      <c r="C279" s="332"/>
      <c r="D279" s="192"/>
      <c r="E279" s="193"/>
      <c r="F279" s="192"/>
      <c r="G279" s="194">
        <v>117429</v>
      </c>
    </row>
    <row r="280" spans="1:7" s="195" customFormat="1" ht="15" customHeight="1">
      <c r="A280" s="220"/>
      <c r="B280" s="332" t="s">
        <v>416</v>
      </c>
      <c r="C280" s="332"/>
      <c r="D280" s="192"/>
      <c r="E280" s="193"/>
      <c r="F280" s="192"/>
      <c r="G280" s="194">
        <v>117334</v>
      </c>
    </row>
    <row r="281" spans="1:7" s="195" customFormat="1" ht="15" customHeight="1">
      <c r="A281" s="220"/>
      <c r="B281" s="332" t="s">
        <v>270</v>
      </c>
      <c r="C281" s="332"/>
      <c r="D281" s="192"/>
      <c r="E281" s="193"/>
      <c r="F281" s="192"/>
      <c r="G281" s="194">
        <v>23732</v>
      </c>
    </row>
    <row r="282" spans="1:7" s="195" customFormat="1" ht="15" customHeight="1">
      <c r="A282" s="220"/>
      <c r="B282" s="332" t="s">
        <v>417</v>
      </c>
      <c r="C282" s="332"/>
      <c r="D282" s="192"/>
      <c r="E282" s="193"/>
      <c r="F282" s="192"/>
      <c r="G282" s="194">
        <v>25699</v>
      </c>
    </row>
    <row r="283" spans="1:7" s="195" customFormat="1" ht="15" customHeight="1">
      <c r="A283" s="220"/>
      <c r="B283" s="332" t="s">
        <v>418</v>
      </c>
      <c r="C283" s="332"/>
      <c r="D283" s="192"/>
      <c r="E283" s="193"/>
      <c r="F283" s="192"/>
      <c r="G283" s="194">
        <v>18443</v>
      </c>
    </row>
    <row r="284" spans="1:7" s="195" customFormat="1" ht="15" customHeight="1">
      <c r="A284" s="220"/>
      <c r="B284" s="332" t="s">
        <v>419</v>
      </c>
      <c r="C284" s="332"/>
      <c r="D284" s="192"/>
      <c r="E284" s="193"/>
      <c r="F284" s="192"/>
      <c r="G284" s="194">
        <v>30898</v>
      </c>
    </row>
    <row r="285" spans="1:7" s="195" customFormat="1" ht="15" customHeight="1">
      <c r="A285" s="220"/>
      <c r="B285" s="332" t="s">
        <v>420</v>
      </c>
      <c r="C285" s="332"/>
      <c r="D285" s="192"/>
      <c r="E285" s="193"/>
      <c r="F285" s="192"/>
      <c r="G285" s="194">
        <v>25122</v>
      </c>
    </row>
    <row r="286" spans="1:7" s="195" customFormat="1" ht="15" customHeight="1">
      <c r="A286" s="220"/>
      <c r="B286" s="332" t="s">
        <v>421</v>
      </c>
      <c r="C286" s="332"/>
      <c r="D286" s="192"/>
      <c r="E286" s="193"/>
      <c r="F286" s="192"/>
      <c r="G286" s="194">
        <v>18674</v>
      </c>
    </row>
    <row r="287" spans="1:7" s="195" customFormat="1" ht="15" customHeight="1">
      <c r="A287" s="196"/>
      <c r="B287" s="332" t="s">
        <v>422</v>
      </c>
      <c r="C287" s="332"/>
      <c r="D287" s="192"/>
      <c r="E287" s="193"/>
      <c r="F287" s="192"/>
      <c r="G287" s="194">
        <v>26693</v>
      </c>
    </row>
    <row r="288" spans="1:7" s="14" customFormat="1" ht="16.5" customHeight="1">
      <c r="A288" s="22" t="s">
        <v>118</v>
      </c>
      <c r="B288" s="288" t="s">
        <v>119</v>
      </c>
      <c r="C288" s="288"/>
      <c r="D288" s="23">
        <v>100000</v>
      </c>
      <c r="E288" s="169"/>
      <c r="F288" s="23">
        <v>100000</v>
      </c>
      <c r="G288" s="24">
        <v>100000</v>
      </c>
    </row>
    <row r="289" spans="1:7" s="10" customFormat="1" ht="30.75" customHeight="1">
      <c r="A289" s="61"/>
      <c r="B289" s="327" t="s">
        <v>273</v>
      </c>
      <c r="C289" s="328"/>
      <c r="D289" s="153">
        <v>100000</v>
      </c>
      <c r="E289" s="153"/>
      <c r="F289" s="153">
        <v>100000</v>
      </c>
      <c r="G289" s="170">
        <v>100000</v>
      </c>
    </row>
    <row r="290" spans="1:7" s="131" customFormat="1" ht="16.5" customHeight="1">
      <c r="A290" s="22">
        <v>100203</v>
      </c>
      <c r="B290" s="259" t="s">
        <v>75</v>
      </c>
      <c r="C290" s="259"/>
      <c r="D290" s="23">
        <f>D291</f>
        <v>908200</v>
      </c>
      <c r="E290" s="171"/>
      <c r="F290" s="23">
        <f>F291</f>
        <v>908200</v>
      </c>
      <c r="G290" s="24">
        <f>G291+G318</f>
        <v>1114929.6099999999</v>
      </c>
    </row>
    <row r="291" spans="1:7" s="10" customFormat="1" ht="16.5" customHeight="1">
      <c r="A291" s="120"/>
      <c r="B291" s="315" t="s">
        <v>183</v>
      </c>
      <c r="C291" s="315"/>
      <c r="D291" s="42">
        <v>908200</v>
      </c>
      <c r="E291" s="172"/>
      <c r="F291" s="42">
        <v>908200</v>
      </c>
      <c r="G291" s="75">
        <v>908200</v>
      </c>
    </row>
    <row r="292" spans="1:7" s="10" customFormat="1" ht="15">
      <c r="A292" s="121"/>
      <c r="B292" s="302" t="s">
        <v>274</v>
      </c>
      <c r="C292" s="302"/>
      <c r="D292" s="173">
        <v>26175</v>
      </c>
      <c r="E292" s="172"/>
      <c r="F292" s="173">
        <v>26175</v>
      </c>
      <c r="G292" s="174">
        <v>26175</v>
      </c>
    </row>
    <row r="293" spans="1:7" s="10" customFormat="1" ht="15">
      <c r="A293" s="121"/>
      <c r="B293" s="302" t="s">
        <v>283</v>
      </c>
      <c r="C293" s="302"/>
      <c r="D293" s="173">
        <v>22325</v>
      </c>
      <c r="E293" s="172"/>
      <c r="F293" s="173">
        <v>22325</v>
      </c>
      <c r="G293" s="174">
        <v>22325</v>
      </c>
    </row>
    <row r="294" spans="1:7" s="10" customFormat="1" ht="15">
      <c r="A294" s="121"/>
      <c r="B294" s="302" t="s">
        <v>275</v>
      </c>
      <c r="C294" s="302"/>
      <c r="D294" s="173">
        <v>37325</v>
      </c>
      <c r="E294" s="172"/>
      <c r="F294" s="173">
        <v>37325</v>
      </c>
      <c r="G294" s="174">
        <v>37325</v>
      </c>
    </row>
    <row r="295" spans="1:7" s="10" customFormat="1" ht="15">
      <c r="A295" s="121"/>
      <c r="B295" s="302" t="s">
        <v>276</v>
      </c>
      <c r="C295" s="302"/>
      <c r="D295" s="173">
        <v>17100</v>
      </c>
      <c r="E295" s="172"/>
      <c r="F295" s="173">
        <v>17100</v>
      </c>
      <c r="G295" s="174">
        <v>17100</v>
      </c>
    </row>
    <row r="296" spans="1:7" s="10" customFormat="1" ht="15">
      <c r="A296" s="121"/>
      <c r="B296" s="302" t="s">
        <v>277</v>
      </c>
      <c r="C296" s="302"/>
      <c r="D296" s="173">
        <v>22725</v>
      </c>
      <c r="E296" s="172"/>
      <c r="F296" s="173">
        <v>22725</v>
      </c>
      <c r="G296" s="174">
        <v>22725</v>
      </c>
    </row>
    <row r="297" spans="1:7" s="10" customFormat="1" ht="15">
      <c r="A297" s="121"/>
      <c r="B297" s="302" t="s">
        <v>278</v>
      </c>
      <c r="C297" s="302"/>
      <c r="D297" s="173">
        <v>22840</v>
      </c>
      <c r="E297" s="172"/>
      <c r="F297" s="173">
        <v>22840</v>
      </c>
      <c r="G297" s="174">
        <v>22840</v>
      </c>
    </row>
    <row r="298" spans="1:7" s="10" customFormat="1" ht="17.25" customHeight="1">
      <c r="A298" s="121"/>
      <c r="B298" s="302" t="s">
        <v>0</v>
      </c>
      <c r="C298" s="302"/>
      <c r="D298" s="173">
        <v>20000</v>
      </c>
      <c r="E298" s="172"/>
      <c r="F298" s="173">
        <v>20000</v>
      </c>
      <c r="G298" s="174">
        <v>20000</v>
      </c>
    </row>
    <row r="299" spans="1:7" s="10" customFormat="1" ht="15">
      <c r="A299" s="121"/>
      <c r="B299" s="302" t="s">
        <v>1</v>
      </c>
      <c r="C299" s="302"/>
      <c r="D299" s="173">
        <v>18500</v>
      </c>
      <c r="E299" s="172"/>
      <c r="F299" s="173">
        <v>18500</v>
      </c>
      <c r="G299" s="174">
        <v>18500</v>
      </c>
    </row>
    <row r="300" spans="1:7" s="10" customFormat="1" ht="15">
      <c r="A300" s="121"/>
      <c r="B300" s="302" t="s">
        <v>2</v>
      </c>
      <c r="C300" s="302"/>
      <c r="D300" s="173">
        <v>85700</v>
      </c>
      <c r="E300" s="172"/>
      <c r="F300" s="173">
        <v>85700</v>
      </c>
      <c r="G300" s="174">
        <v>85700</v>
      </c>
    </row>
    <row r="301" spans="1:7" s="10" customFormat="1" ht="18" customHeight="1">
      <c r="A301" s="121"/>
      <c r="B301" s="302" t="s">
        <v>3</v>
      </c>
      <c r="C301" s="302"/>
      <c r="D301" s="173">
        <v>15795</v>
      </c>
      <c r="E301" s="172"/>
      <c r="F301" s="173">
        <v>15795</v>
      </c>
      <c r="G301" s="174">
        <v>15795</v>
      </c>
    </row>
    <row r="302" spans="1:7" s="10" customFormat="1" ht="17.25" customHeight="1">
      <c r="A302" s="121"/>
      <c r="B302" s="302" t="s">
        <v>4</v>
      </c>
      <c r="C302" s="302"/>
      <c r="D302" s="173">
        <v>17000</v>
      </c>
      <c r="E302" s="172"/>
      <c r="F302" s="173">
        <v>17000</v>
      </c>
      <c r="G302" s="174">
        <v>17000</v>
      </c>
    </row>
    <row r="303" spans="1:7" s="10" customFormat="1" ht="15" customHeight="1">
      <c r="A303" s="121"/>
      <c r="B303" s="302" t="s">
        <v>5</v>
      </c>
      <c r="C303" s="302"/>
      <c r="D303" s="173">
        <v>17000</v>
      </c>
      <c r="E303" s="175"/>
      <c r="F303" s="173">
        <v>17000</v>
      </c>
      <c r="G303" s="174">
        <v>17000</v>
      </c>
    </row>
    <row r="304" spans="1:7" s="10" customFormat="1" ht="15">
      <c r="A304" s="121"/>
      <c r="B304" s="302" t="s">
        <v>6</v>
      </c>
      <c r="C304" s="302"/>
      <c r="D304" s="176">
        <v>74500</v>
      </c>
      <c r="E304" s="172"/>
      <c r="F304" s="176">
        <v>74500</v>
      </c>
      <c r="G304" s="177">
        <v>74500</v>
      </c>
    </row>
    <row r="305" spans="1:7" s="10" customFormat="1" ht="15">
      <c r="A305" s="121"/>
      <c r="B305" s="302" t="s">
        <v>7</v>
      </c>
      <c r="C305" s="302"/>
      <c r="D305" s="164">
        <v>45000</v>
      </c>
      <c r="E305" s="172"/>
      <c r="F305" s="164">
        <v>45000</v>
      </c>
      <c r="G305" s="165">
        <v>45000</v>
      </c>
    </row>
    <row r="306" spans="1:7" s="10" customFormat="1" ht="15">
      <c r="A306" s="121"/>
      <c r="B306" s="302" t="s">
        <v>8</v>
      </c>
      <c r="C306" s="302"/>
      <c r="D306" s="164">
        <v>44900</v>
      </c>
      <c r="E306" s="172"/>
      <c r="F306" s="164">
        <v>44900</v>
      </c>
      <c r="G306" s="165">
        <v>44900</v>
      </c>
    </row>
    <row r="307" spans="1:7" s="10" customFormat="1" ht="15">
      <c r="A307" s="121"/>
      <c r="B307" s="302" t="s">
        <v>9</v>
      </c>
      <c r="C307" s="302"/>
      <c r="D307" s="164">
        <v>51300</v>
      </c>
      <c r="E307" s="172"/>
      <c r="F307" s="164">
        <v>51300</v>
      </c>
      <c r="G307" s="165">
        <v>51300</v>
      </c>
    </row>
    <row r="308" spans="1:7" s="10" customFormat="1" ht="15">
      <c r="A308" s="121"/>
      <c r="B308" s="302" t="s">
        <v>10</v>
      </c>
      <c r="C308" s="302"/>
      <c r="D308" s="164">
        <v>45600</v>
      </c>
      <c r="E308" s="175"/>
      <c r="F308" s="164">
        <v>45600</v>
      </c>
      <c r="G308" s="165">
        <v>45600</v>
      </c>
    </row>
    <row r="309" spans="1:7" s="10" customFormat="1" ht="15">
      <c r="A309" s="121"/>
      <c r="B309" s="333" t="s">
        <v>11</v>
      </c>
      <c r="C309" s="333"/>
      <c r="D309" s="221">
        <v>51000</v>
      </c>
      <c r="E309" s="222"/>
      <c r="F309" s="221">
        <v>51000</v>
      </c>
      <c r="G309" s="223">
        <v>51000</v>
      </c>
    </row>
    <row r="310" spans="1:7" s="10" customFormat="1" ht="15">
      <c r="A310" s="121"/>
      <c r="B310" s="302" t="s">
        <v>318</v>
      </c>
      <c r="C310" s="302"/>
      <c r="D310" s="164">
        <v>63000</v>
      </c>
      <c r="E310" s="172"/>
      <c r="F310" s="164">
        <v>63000</v>
      </c>
      <c r="G310" s="165">
        <v>63000</v>
      </c>
    </row>
    <row r="311" spans="1:7" s="10" customFormat="1" ht="15">
      <c r="A311" s="122"/>
      <c r="B311" s="302" t="s">
        <v>12</v>
      </c>
      <c r="C311" s="302"/>
      <c r="D311" s="164">
        <v>31500</v>
      </c>
      <c r="E311" s="175"/>
      <c r="F311" s="164">
        <v>31500</v>
      </c>
      <c r="G311" s="165">
        <v>31500</v>
      </c>
    </row>
    <row r="312" spans="1:7" s="10" customFormat="1" ht="15">
      <c r="A312" s="121"/>
      <c r="B312" s="302" t="s">
        <v>13</v>
      </c>
      <c r="C312" s="302"/>
      <c r="D312" s="164">
        <v>65000</v>
      </c>
      <c r="E312" s="175"/>
      <c r="F312" s="164">
        <v>65000</v>
      </c>
      <c r="G312" s="165">
        <v>65000</v>
      </c>
    </row>
    <row r="313" spans="1:7" s="10" customFormat="1" ht="15">
      <c r="A313" s="121"/>
      <c r="B313" s="302" t="s">
        <v>374</v>
      </c>
      <c r="C313" s="302"/>
      <c r="D313" s="164">
        <v>30000</v>
      </c>
      <c r="E313" s="172"/>
      <c r="F313" s="164">
        <v>30000</v>
      </c>
      <c r="G313" s="165">
        <v>30000</v>
      </c>
    </row>
    <row r="314" spans="1:7" s="10" customFormat="1" ht="15">
      <c r="A314" s="121"/>
      <c r="B314" s="302" t="s">
        <v>14</v>
      </c>
      <c r="C314" s="302"/>
      <c r="D314" s="164">
        <v>30000</v>
      </c>
      <c r="E314" s="172"/>
      <c r="F314" s="164">
        <v>30000</v>
      </c>
      <c r="G314" s="165">
        <v>30000</v>
      </c>
    </row>
    <row r="315" spans="1:7" s="10" customFormat="1" ht="15">
      <c r="A315" s="121"/>
      <c r="B315" s="302" t="s">
        <v>15</v>
      </c>
      <c r="C315" s="302"/>
      <c r="D315" s="164">
        <v>23000</v>
      </c>
      <c r="E315" s="172"/>
      <c r="F315" s="164">
        <v>23000</v>
      </c>
      <c r="G315" s="165">
        <v>23000</v>
      </c>
    </row>
    <row r="316" spans="1:7" s="10" customFormat="1" ht="15">
      <c r="A316" s="121"/>
      <c r="B316" s="302" t="s">
        <v>16</v>
      </c>
      <c r="C316" s="302"/>
      <c r="D316" s="164">
        <v>24415</v>
      </c>
      <c r="E316" s="172"/>
      <c r="F316" s="164">
        <v>24415</v>
      </c>
      <c r="G316" s="165">
        <v>24415</v>
      </c>
    </row>
    <row r="317" spans="1:7" s="10" customFormat="1" ht="15">
      <c r="A317" s="121"/>
      <c r="B317" s="302" t="s">
        <v>375</v>
      </c>
      <c r="C317" s="302"/>
      <c r="D317" s="164">
        <v>6500</v>
      </c>
      <c r="E317" s="172"/>
      <c r="F317" s="164">
        <v>6500</v>
      </c>
      <c r="G317" s="165">
        <v>6500</v>
      </c>
    </row>
    <row r="318" spans="1:7" s="10" customFormat="1" ht="15">
      <c r="A318" s="121"/>
      <c r="B318" s="329" t="s">
        <v>410</v>
      </c>
      <c r="C318" s="329"/>
      <c r="D318" s="164"/>
      <c r="E318" s="172"/>
      <c r="F318" s="164"/>
      <c r="G318" s="205">
        <f>G319+G326</f>
        <v>206729.61</v>
      </c>
    </row>
    <row r="319" spans="1:7" s="10" customFormat="1" ht="17.25" customHeight="1">
      <c r="A319" s="121"/>
      <c r="B319" s="251" t="s">
        <v>430</v>
      </c>
      <c r="C319" s="226"/>
      <c r="D319" s="164"/>
      <c r="E319" s="172"/>
      <c r="F319" s="164"/>
      <c r="G319" s="200">
        <f>G320+G321+G322+G323+G324+G325</f>
        <v>145993.78999999998</v>
      </c>
    </row>
    <row r="320" spans="1:7" s="10" customFormat="1" ht="15">
      <c r="A320" s="121"/>
      <c r="B320" s="302" t="s">
        <v>424</v>
      </c>
      <c r="C320" s="302"/>
      <c r="D320" s="164"/>
      <c r="E320" s="172"/>
      <c r="F320" s="164"/>
      <c r="G320" s="165">
        <v>10746.53</v>
      </c>
    </row>
    <row r="321" spans="1:7" s="10" customFormat="1" ht="15">
      <c r="A321" s="121"/>
      <c r="B321" s="302" t="s">
        <v>425</v>
      </c>
      <c r="C321" s="302"/>
      <c r="D321" s="164"/>
      <c r="E321" s="172"/>
      <c r="F321" s="164"/>
      <c r="G321" s="165">
        <v>51244.79</v>
      </c>
    </row>
    <row r="322" spans="1:7" s="10" customFormat="1" ht="15">
      <c r="A322" s="121"/>
      <c r="B322" s="302" t="s">
        <v>426</v>
      </c>
      <c r="C322" s="302"/>
      <c r="D322" s="164"/>
      <c r="E322" s="172"/>
      <c r="F322" s="164"/>
      <c r="G322" s="165">
        <v>16619.75</v>
      </c>
    </row>
    <row r="323" spans="1:7" s="10" customFormat="1" ht="15" customHeight="1">
      <c r="A323" s="121"/>
      <c r="B323" s="302" t="s">
        <v>427</v>
      </c>
      <c r="C323" s="302"/>
      <c r="D323" s="164"/>
      <c r="E323" s="172"/>
      <c r="F323" s="164"/>
      <c r="G323" s="165">
        <v>13917.46</v>
      </c>
    </row>
    <row r="324" spans="1:7" s="10" customFormat="1" ht="15.75" customHeight="1">
      <c r="A324" s="121"/>
      <c r="B324" s="302" t="s">
        <v>428</v>
      </c>
      <c r="C324" s="302"/>
      <c r="D324" s="164"/>
      <c r="E324" s="172"/>
      <c r="F324" s="164"/>
      <c r="G324" s="165">
        <v>14437.87</v>
      </c>
    </row>
    <row r="325" spans="1:7" s="10" customFormat="1" ht="15">
      <c r="A325" s="121"/>
      <c r="B325" s="302" t="s">
        <v>429</v>
      </c>
      <c r="C325" s="302"/>
      <c r="D325" s="201"/>
      <c r="E325" s="172"/>
      <c r="F325" s="201"/>
      <c r="G325" s="165">
        <v>39027.39</v>
      </c>
    </row>
    <row r="326" spans="1:7" s="10" customFormat="1" ht="28.5" customHeight="1">
      <c r="A326" s="122"/>
      <c r="B326" s="251" t="s">
        <v>431</v>
      </c>
      <c r="C326" s="338"/>
      <c r="D326" s="202"/>
      <c r="E326" s="203"/>
      <c r="F326" s="204"/>
      <c r="G326" s="25">
        <v>60735.82</v>
      </c>
    </row>
    <row r="327" spans="1:8" s="10" customFormat="1" ht="29.25" customHeight="1">
      <c r="A327" s="59" t="s">
        <v>94</v>
      </c>
      <c r="B327" s="289" t="s">
        <v>95</v>
      </c>
      <c r="C327" s="290"/>
      <c r="D327" s="23">
        <f>D328</f>
        <v>1998700</v>
      </c>
      <c r="E327" s="178"/>
      <c r="F327" s="23">
        <f>F328</f>
        <v>1998700</v>
      </c>
      <c r="G327" s="24">
        <f>G328</f>
        <v>2090316.45</v>
      </c>
      <c r="H327" s="131"/>
    </row>
    <row r="328" spans="1:7" s="12" customFormat="1" ht="28.5" customHeight="1">
      <c r="A328" s="38">
        <v>170703</v>
      </c>
      <c r="B328" s="251" t="s">
        <v>185</v>
      </c>
      <c r="C328" s="226"/>
      <c r="D328" s="142">
        <f>D329+D337+D353+D354</f>
        <v>1998700</v>
      </c>
      <c r="E328" s="42">
        <f>E329+E337+E353+E354</f>
        <v>0</v>
      </c>
      <c r="F328" s="42">
        <f>F329+F337+F353+F354</f>
        <v>1998700</v>
      </c>
      <c r="G328" s="224">
        <f>G329+G337+G353+G354</f>
        <v>2090316.45</v>
      </c>
    </row>
    <row r="329" spans="1:7" s="10" customFormat="1" ht="30.75" customHeight="1">
      <c r="A329" s="31"/>
      <c r="B329" s="251" t="s">
        <v>376</v>
      </c>
      <c r="C329" s="252"/>
      <c r="D329" s="42">
        <v>1731000</v>
      </c>
      <c r="E329" s="179"/>
      <c r="F329" s="42">
        <v>1731000</v>
      </c>
      <c r="G329" s="75">
        <v>1731000</v>
      </c>
    </row>
    <row r="330" spans="1:7" s="10" customFormat="1" ht="14.25" customHeight="1">
      <c r="A330" s="34"/>
      <c r="B330" s="302" t="s">
        <v>17</v>
      </c>
      <c r="C330" s="302"/>
      <c r="D330" s="164">
        <v>299000</v>
      </c>
      <c r="E330" s="179"/>
      <c r="F330" s="164">
        <v>299000</v>
      </c>
      <c r="G330" s="165">
        <v>299000</v>
      </c>
    </row>
    <row r="331" spans="1:7" s="10" customFormat="1" ht="14.25" customHeight="1">
      <c r="A331" s="34"/>
      <c r="B331" s="302" t="s">
        <v>18</v>
      </c>
      <c r="C331" s="302"/>
      <c r="D331" s="164">
        <v>253000</v>
      </c>
      <c r="E331" s="179"/>
      <c r="F331" s="164">
        <v>253000</v>
      </c>
      <c r="G331" s="165">
        <v>253000</v>
      </c>
    </row>
    <row r="332" spans="1:7" s="10" customFormat="1" ht="14.25" customHeight="1">
      <c r="A332" s="34"/>
      <c r="B332" s="302" t="s">
        <v>19</v>
      </c>
      <c r="C332" s="302"/>
      <c r="D332" s="164">
        <v>201000</v>
      </c>
      <c r="E332" s="179"/>
      <c r="F332" s="164">
        <v>201000</v>
      </c>
      <c r="G332" s="165">
        <v>201000</v>
      </c>
    </row>
    <row r="333" spans="1:7" s="10" customFormat="1" ht="14.25" customHeight="1">
      <c r="A333" s="34"/>
      <c r="B333" s="302" t="s">
        <v>20</v>
      </c>
      <c r="C333" s="302"/>
      <c r="D333" s="164">
        <v>299000</v>
      </c>
      <c r="E333" s="179"/>
      <c r="F333" s="164">
        <v>299000</v>
      </c>
      <c r="G333" s="165">
        <v>299000</v>
      </c>
    </row>
    <row r="334" spans="1:7" s="10" customFormat="1" ht="14.25" customHeight="1">
      <c r="A334" s="34"/>
      <c r="B334" s="302" t="s">
        <v>21</v>
      </c>
      <c r="C334" s="302"/>
      <c r="D334" s="164">
        <v>299000</v>
      </c>
      <c r="E334" s="179"/>
      <c r="F334" s="164">
        <v>299000</v>
      </c>
      <c r="G334" s="165">
        <v>299000</v>
      </c>
    </row>
    <row r="335" spans="1:7" s="10" customFormat="1" ht="14.25" customHeight="1">
      <c r="A335" s="34"/>
      <c r="B335" s="302" t="s">
        <v>22</v>
      </c>
      <c r="C335" s="302"/>
      <c r="D335" s="164">
        <v>280000</v>
      </c>
      <c r="E335" s="179"/>
      <c r="F335" s="164">
        <v>280000</v>
      </c>
      <c r="G335" s="165">
        <v>280000</v>
      </c>
    </row>
    <row r="336" spans="1:7" s="10" customFormat="1" ht="14.25" customHeight="1">
      <c r="A336" s="34"/>
      <c r="B336" s="302" t="s">
        <v>23</v>
      </c>
      <c r="C336" s="302"/>
      <c r="D336" s="164">
        <v>100000</v>
      </c>
      <c r="E336" s="179"/>
      <c r="F336" s="164">
        <v>100000</v>
      </c>
      <c r="G336" s="165">
        <v>100000</v>
      </c>
    </row>
    <row r="337" spans="1:7" s="10" customFormat="1" ht="44.25" customHeight="1">
      <c r="A337" s="34"/>
      <c r="B337" s="251" t="s">
        <v>24</v>
      </c>
      <c r="C337" s="252"/>
      <c r="D337" s="42">
        <v>137700</v>
      </c>
      <c r="E337" s="179"/>
      <c r="F337" s="42">
        <v>137700</v>
      </c>
      <c r="G337" s="40">
        <v>137700</v>
      </c>
    </row>
    <row r="338" spans="1:7" s="10" customFormat="1" ht="16.5" customHeight="1">
      <c r="A338" s="34"/>
      <c r="B338" s="302" t="s">
        <v>26</v>
      </c>
      <c r="C338" s="302"/>
      <c r="D338" s="164">
        <v>9200</v>
      </c>
      <c r="E338" s="179"/>
      <c r="F338" s="164">
        <v>9200</v>
      </c>
      <c r="G338" s="165">
        <v>9200</v>
      </c>
    </row>
    <row r="339" spans="1:7" s="10" customFormat="1" ht="16.5" customHeight="1">
      <c r="A339" s="34"/>
      <c r="B339" s="302" t="s">
        <v>27</v>
      </c>
      <c r="C339" s="302"/>
      <c r="D339" s="164">
        <v>9200</v>
      </c>
      <c r="E339" s="179"/>
      <c r="F339" s="164">
        <v>9200</v>
      </c>
      <c r="G339" s="165">
        <v>9200</v>
      </c>
    </row>
    <row r="340" spans="1:7" s="10" customFormat="1" ht="16.5" customHeight="1">
      <c r="A340" s="34"/>
      <c r="B340" s="302" t="s">
        <v>28</v>
      </c>
      <c r="C340" s="302"/>
      <c r="D340" s="164">
        <v>9200</v>
      </c>
      <c r="E340" s="179"/>
      <c r="F340" s="164">
        <v>9200</v>
      </c>
      <c r="G340" s="165">
        <v>9200</v>
      </c>
    </row>
    <row r="341" spans="1:7" s="10" customFormat="1" ht="16.5" customHeight="1">
      <c r="A341" s="34"/>
      <c r="B341" s="302" t="s">
        <v>29</v>
      </c>
      <c r="C341" s="302"/>
      <c r="D341" s="164">
        <v>9200</v>
      </c>
      <c r="E341" s="179"/>
      <c r="F341" s="164">
        <v>9200</v>
      </c>
      <c r="G341" s="165">
        <v>9200</v>
      </c>
    </row>
    <row r="342" spans="1:7" s="10" customFormat="1" ht="16.5" customHeight="1">
      <c r="A342" s="34"/>
      <c r="B342" s="302" t="s">
        <v>30</v>
      </c>
      <c r="C342" s="302"/>
      <c r="D342" s="164">
        <v>9200</v>
      </c>
      <c r="E342" s="179"/>
      <c r="F342" s="164">
        <v>9200</v>
      </c>
      <c r="G342" s="165">
        <v>9200</v>
      </c>
    </row>
    <row r="343" spans="1:7" s="10" customFormat="1" ht="16.5" customHeight="1">
      <c r="A343" s="34"/>
      <c r="B343" s="302" t="s">
        <v>31</v>
      </c>
      <c r="C343" s="302"/>
      <c r="D343" s="164">
        <v>9200</v>
      </c>
      <c r="E343" s="179"/>
      <c r="F343" s="164">
        <v>9200</v>
      </c>
      <c r="G343" s="165">
        <v>9200</v>
      </c>
    </row>
    <row r="344" spans="1:7" s="10" customFormat="1" ht="16.5" customHeight="1">
      <c r="A344" s="34"/>
      <c r="B344" s="302" t="s">
        <v>32</v>
      </c>
      <c r="C344" s="302"/>
      <c r="D344" s="164">
        <v>9200</v>
      </c>
      <c r="E344" s="179"/>
      <c r="F344" s="164">
        <v>9200</v>
      </c>
      <c r="G344" s="165">
        <v>9200</v>
      </c>
    </row>
    <row r="345" spans="1:7" s="10" customFormat="1" ht="16.5" customHeight="1">
      <c r="A345" s="34"/>
      <c r="B345" s="302" t="s">
        <v>33</v>
      </c>
      <c r="C345" s="302"/>
      <c r="D345" s="164">
        <v>9200</v>
      </c>
      <c r="E345" s="179"/>
      <c r="F345" s="164">
        <v>9200</v>
      </c>
      <c r="G345" s="165">
        <v>9200</v>
      </c>
    </row>
    <row r="346" spans="1:7" s="10" customFormat="1" ht="16.5" customHeight="1">
      <c r="A346" s="34"/>
      <c r="B346" s="302" t="s">
        <v>34</v>
      </c>
      <c r="C346" s="302"/>
      <c r="D346" s="164">
        <v>9200</v>
      </c>
      <c r="E346" s="179"/>
      <c r="F346" s="164">
        <v>9200</v>
      </c>
      <c r="G346" s="165">
        <v>9200</v>
      </c>
    </row>
    <row r="347" spans="1:7" s="10" customFormat="1" ht="16.5" customHeight="1">
      <c r="A347" s="121"/>
      <c r="B347" s="302" t="s">
        <v>35</v>
      </c>
      <c r="C347" s="302"/>
      <c r="D347" s="164">
        <v>9200</v>
      </c>
      <c r="E347" s="179"/>
      <c r="F347" s="164">
        <v>9200</v>
      </c>
      <c r="G347" s="165">
        <v>9200</v>
      </c>
    </row>
    <row r="348" spans="1:7" s="10" customFormat="1" ht="16.5" customHeight="1">
      <c r="A348" s="121"/>
      <c r="B348" s="302" t="s">
        <v>36</v>
      </c>
      <c r="C348" s="302"/>
      <c r="D348" s="164">
        <v>9200</v>
      </c>
      <c r="E348" s="179"/>
      <c r="F348" s="164">
        <v>9200</v>
      </c>
      <c r="G348" s="165">
        <v>9200</v>
      </c>
    </row>
    <row r="349" spans="1:7" s="10" customFormat="1" ht="16.5" customHeight="1">
      <c r="A349" s="34"/>
      <c r="B349" s="302" t="s">
        <v>37</v>
      </c>
      <c r="C349" s="302"/>
      <c r="D349" s="164">
        <v>9200</v>
      </c>
      <c r="E349" s="179"/>
      <c r="F349" s="164">
        <v>9200</v>
      </c>
      <c r="G349" s="165">
        <v>9200</v>
      </c>
    </row>
    <row r="350" spans="1:7" s="10" customFormat="1" ht="16.5" customHeight="1">
      <c r="A350" s="34"/>
      <c r="B350" s="302" t="s">
        <v>38</v>
      </c>
      <c r="C350" s="302"/>
      <c r="D350" s="164">
        <v>8900</v>
      </c>
      <c r="E350" s="179"/>
      <c r="F350" s="164">
        <v>8900</v>
      </c>
      <c r="G350" s="165">
        <v>8900</v>
      </c>
    </row>
    <row r="351" spans="1:7" s="10" customFormat="1" ht="16.5" customHeight="1">
      <c r="A351" s="34"/>
      <c r="B351" s="302" t="s">
        <v>39</v>
      </c>
      <c r="C351" s="302"/>
      <c r="D351" s="164">
        <v>9200</v>
      </c>
      <c r="E351" s="179"/>
      <c r="F351" s="164">
        <v>9200</v>
      </c>
      <c r="G351" s="165">
        <v>9200</v>
      </c>
    </row>
    <row r="352" spans="1:7" s="10" customFormat="1" ht="16.5" customHeight="1">
      <c r="A352" s="34"/>
      <c r="B352" s="302" t="s">
        <v>40</v>
      </c>
      <c r="C352" s="302"/>
      <c r="D352" s="164">
        <v>9200</v>
      </c>
      <c r="E352" s="179"/>
      <c r="F352" s="164">
        <v>9200</v>
      </c>
      <c r="G352" s="165">
        <v>9200</v>
      </c>
    </row>
    <row r="353" spans="1:7" s="10" customFormat="1" ht="28.5" customHeight="1">
      <c r="A353" s="34"/>
      <c r="B353" s="251" t="s">
        <v>25</v>
      </c>
      <c r="C353" s="252"/>
      <c r="D353" s="42">
        <v>130000</v>
      </c>
      <c r="E353" s="93"/>
      <c r="F353" s="42">
        <v>130000</v>
      </c>
      <c r="G353" s="25">
        <v>130000</v>
      </c>
    </row>
    <row r="354" spans="1:7" s="10" customFormat="1" ht="17.25" customHeight="1">
      <c r="A354" s="34"/>
      <c r="B354" s="329" t="s">
        <v>410</v>
      </c>
      <c r="C354" s="329"/>
      <c r="D354" s="32"/>
      <c r="E354" s="206"/>
      <c r="F354" s="32"/>
      <c r="G354" s="212">
        <f>G355+G356</f>
        <v>91616.45000000001</v>
      </c>
    </row>
    <row r="355" spans="1:7" s="10" customFormat="1" ht="17.25" customHeight="1">
      <c r="A355" s="34"/>
      <c r="B355" s="251" t="s">
        <v>432</v>
      </c>
      <c r="C355" s="252"/>
      <c r="D355" s="209"/>
      <c r="E355" s="203"/>
      <c r="F355" s="204"/>
      <c r="G355" s="25">
        <v>59989.05</v>
      </c>
    </row>
    <row r="356" spans="1:7" s="10" customFormat="1" ht="30" customHeight="1">
      <c r="A356" s="34"/>
      <c r="B356" s="251" t="s">
        <v>433</v>
      </c>
      <c r="C356" s="252"/>
      <c r="D356" s="202"/>
      <c r="E356" s="203"/>
      <c r="F356" s="204"/>
      <c r="G356" s="25">
        <v>31627.4</v>
      </c>
    </row>
    <row r="357" spans="1:7" s="10" customFormat="1" ht="14.25" customHeight="1">
      <c r="A357" s="146"/>
      <c r="B357" s="302" t="s">
        <v>434</v>
      </c>
      <c r="C357" s="302"/>
      <c r="D357" s="210"/>
      <c r="E357" s="211"/>
      <c r="F357" s="204"/>
      <c r="G357" s="165">
        <v>31627.4</v>
      </c>
    </row>
    <row r="358" spans="1:7" s="10" customFormat="1" ht="19.5" customHeight="1">
      <c r="A358" s="59" t="s">
        <v>96</v>
      </c>
      <c r="B358" s="283" t="s">
        <v>97</v>
      </c>
      <c r="C358" s="284"/>
      <c r="D358" s="207">
        <f>D359</f>
        <v>380000</v>
      </c>
      <c r="E358" s="208"/>
      <c r="F358" s="207">
        <f>F359</f>
        <v>380000</v>
      </c>
      <c r="G358" s="64">
        <f>G359</f>
        <v>380000</v>
      </c>
    </row>
    <row r="359" spans="1:7" s="12" customFormat="1" ht="29.25" customHeight="1">
      <c r="A359" s="38">
        <v>180409</v>
      </c>
      <c r="B359" s="251" t="s">
        <v>76</v>
      </c>
      <c r="C359" s="252"/>
      <c r="D359" s="42">
        <f>D360+D361</f>
        <v>380000</v>
      </c>
      <c r="E359" s="91"/>
      <c r="F359" s="42">
        <f>F360+F361</f>
        <v>380000</v>
      </c>
      <c r="G359" s="25">
        <f>G360+G361</f>
        <v>380000</v>
      </c>
    </row>
    <row r="360" spans="1:7" s="10" customFormat="1" ht="14.25" customHeight="1">
      <c r="A360" s="231"/>
      <c r="B360" s="251" t="s">
        <v>184</v>
      </c>
      <c r="C360" s="252"/>
      <c r="D360" s="100">
        <v>250000</v>
      </c>
      <c r="E360" s="92"/>
      <c r="F360" s="100">
        <v>250000</v>
      </c>
      <c r="G360" s="35">
        <v>250000</v>
      </c>
    </row>
    <row r="361" spans="1:7" s="10" customFormat="1" ht="14.25" customHeight="1">
      <c r="A361" s="227"/>
      <c r="B361" s="251" t="s">
        <v>377</v>
      </c>
      <c r="C361" s="252"/>
      <c r="D361" s="100">
        <v>130000</v>
      </c>
      <c r="E361" s="92"/>
      <c r="F361" s="100">
        <v>130000</v>
      </c>
      <c r="G361" s="35">
        <v>130000</v>
      </c>
    </row>
    <row r="362" spans="1:7" s="14" customFormat="1" ht="18.75" customHeight="1">
      <c r="A362" s="22" t="s">
        <v>129</v>
      </c>
      <c r="B362" s="289" t="s">
        <v>98</v>
      </c>
      <c r="C362" s="290"/>
      <c r="D362" s="23">
        <f>D363</f>
        <v>52400</v>
      </c>
      <c r="E362" s="71"/>
      <c r="F362" s="23">
        <f>F363</f>
        <v>52400</v>
      </c>
      <c r="G362" s="64">
        <f>G363</f>
        <v>52400</v>
      </c>
    </row>
    <row r="363" spans="1:7" s="14" customFormat="1" ht="18" customHeight="1">
      <c r="A363" s="76"/>
      <c r="B363" s="303" t="s">
        <v>79</v>
      </c>
      <c r="C363" s="304"/>
      <c r="D363" s="42">
        <v>52400</v>
      </c>
      <c r="E363" s="71"/>
      <c r="F363" s="42">
        <v>52400</v>
      </c>
      <c r="G363" s="43">
        <v>52400</v>
      </c>
    </row>
    <row r="364" spans="1:9" s="10" customFormat="1" ht="17.25" customHeight="1">
      <c r="A364" s="22" t="s">
        <v>99</v>
      </c>
      <c r="B364" s="239" t="s">
        <v>78</v>
      </c>
      <c r="C364" s="240"/>
      <c r="D364" s="101">
        <f>D367+D366+D365</f>
        <v>933215.99</v>
      </c>
      <c r="E364" s="101">
        <f>E367+E366+E365</f>
        <v>0</v>
      </c>
      <c r="F364" s="101">
        <f>F367+F366+F365</f>
        <v>933215.99</v>
      </c>
      <c r="G364" s="67">
        <f>G367+G366+G365</f>
        <v>933215.99</v>
      </c>
      <c r="I364" s="145"/>
    </row>
    <row r="365" spans="1:7" s="10" customFormat="1" ht="29.25" customHeight="1">
      <c r="A365" s="38" t="s">
        <v>113</v>
      </c>
      <c r="B365" s="65" t="s">
        <v>112</v>
      </c>
      <c r="C365" s="11" t="s">
        <v>79</v>
      </c>
      <c r="D365" s="42">
        <v>499000</v>
      </c>
      <c r="E365" s="42"/>
      <c r="F365" s="42">
        <v>499000</v>
      </c>
      <c r="G365" s="25">
        <v>499000</v>
      </c>
    </row>
    <row r="366" spans="1:9" s="15" customFormat="1" ht="27.75" customHeight="1">
      <c r="A366" s="38" t="s">
        <v>130</v>
      </c>
      <c r="B366" s="126" t="s">
        <v>190</v>
      </c>
      <c r="C366" s="11" t="s">
        <v>79</v>
      </c>
      <c r="D366" s="42">
        <v>9000</v>
      </c>
      <c r="E366" s="92"/>
      <c r="F366" s="42">
        <v>9000</v>
      </c>
      <c r="G366" s="25">
        <v>9000</v>
      </c>
      <c r="I366" s="184"/>
    </row>
    <row r="367" spans="1:10" s="15" customFormat="1" ht="18.75" customHeight="1">
      <c r="A367" s="38" t="s">
        <v>129</v>
      </c>
      <c r="B367" s="65" t="s">
        <v>98</v>
      </c>
      <c r="C367" s="11" t="s">
        <v>79</v>
      </c>
      <c r="D367" s="42">
        <f>268100+3500+153615.99</f>
        <v>425215.99</v>
      </c>
      <c r="E367" s="92"/>
      <c r="F367" s="42">
        <f>268100+3500+153615.99</f>
        <v>425215.99</v>
      </c>
      <c r="G367" s="25">
        <f>268100+3500+153615.99</f>
        <v>425215.99</v>
      </c>
      <c r="I367" s="191"/>
      <c r="J367" s="187"/>
    </row>
    <row r="368" spans="1:7" s="10" customFormat="1" ht="15.75" customHeight="1">
      <c r="A368" s="22" t="s">
        <v>100</v>
      </c>
      <c r="B368" s="239" t="s">
        <v>101</v>
      </c>
      <c r="C368" s="240"/>
      <c r="D368" s="102">
        <f>D369+D370</f>
        <v>1300000</v>
      </c>
      <c r="E368" s="94"/>
      <c r="F368" s="102">
        <f>F369+F370</f>
        <v>1300000</v>
      </c>
      <c r="G368" s="37">
        <f>G369+G370</f>
        <v>1300000</v>
      </c>
    </row>
    <row r="369" spans="1:7" s="15" customFormat="1" ht="29.25" customHeight="1">
      <c r="A369" s="38" t="s">
        <v>113</v>
      </c>
      <c r="B369" s="65" t="s">
        <v>112</v>
      </c>
      <c r="C369" s="11" t="s">
        <v>79</v>
      </c>
      <c r="D369" s="45">
        <v>20000</v>
      </c>
      <c r="E369" s="94"/>
      <c r="F369" s="45">
        <v>20000</v>
      </c>
      <c r="G369" s="63">
        <v>20000</v>
      </c>
    </row>
    <row r="370" spans="1:7" s="14" customFormat="1" ht="18" customHeight="1">
      <c r="A370" s="36" t="s">
        <v>55</v>
      </c>
      <c r="B370" s="17" t="s">
        <v>52</v>
      </c>
      <c r="C370" s="13" t="s">
        <v>79</v>
      </c>
      <c r="D370" s="102">
        <f>D371+D372+D373+D374</f>
        <v>1280000</v>
      </c>
      <c r="E370" s="95"/>
      <c r="F370" s="102">
        <f>F371+F372+F373+F374</f>
        <v>1280000</v>
      </c>
      <c r="G370" s="37">
        <f>G371+G372+G373+G374</f>
        <v>1280000</v>
      </c>
    </row>
    <row r="371" spans="1:7" s="10" customFormat="1" ht="16.5" customHeight="1">
      <c r="A371" s="38" t="s">
        <v>56</v>
      </c>
      <c r="B371" s="244" t="s">
        <v>53</v>
      </c>
      <c r="C371" s="245"/>
      <c r="D371" s="42">
        <v>505000</v>
      </c>
      <c r="E371" s="96"/>
      <c r="F371" s="42">
        <v>505000</v>
      </c>
      <c r="G371" s="25">
        <v>505000</v>
      </c>
    </row>
    <row r="372" spans="1:7" s="10" customFormat="1" ht="15.75" customHeight="1">
      <c r="A372" s="38" t="s">
        <v>57</v>
      </c>
      <c r="B372" s="244" t="s">
        <v>186</v>
      </c>
      <c r="C372" s="245"/>
      <c r="D372" s="42">
        <v>750000</v>
      </c>
      <c r="E372" s="96"/>
      <c r="F372" s="42">
        <v>750000</v>
      </c>
      <c r="G372" s="25">
        <v>750000</v>
      </c>
    </row>
    <row r="373" spans="1:7" s="10" customFormat="1" ht="27.75" customHeight="1">
      <c r="A373" s="38" t="s">
        <v>187</v>
      </c>
      <c r="B373" s="244" t="s">
        <v>284</v>
      </c>
      <c r="C373" s="245"/>
      <c r="D373" s="42">
        <v>15000</v>
      </c>
      <c r="E373" s="94"/>
      <c r="F373" s="42">
        <v>15000</v>
      </c>
      <c r="G373" s="43">
        <v>15000</v>
      </c>
    </row>
    <row r="374" spans="1:7" s="10" customFormat="1" ht="15.75" customHeight="1">
      <c r="A374" s="38" t="s">
        <v>188</v>
      </c>
      <c r="B374" s="244" t="s">
        <v>189</v>
      </c>
      <c r="C374" s="245"/>
      <c r="D374" s="42">
        <v>10000</v>
      </c>
      <c r="E374" s="94"/>
      <c r="F374" s="42">
        <v>10000</v>
      </c>
      <c r="G374" s="43">
        <v>10000</v>
      </c>
    </row>
    <row r="375" spans="1:7" s="14" customFormat="1" ht="14.25" customHeight="1">
      <c r="A375" s="22" t="s">
        <v>102</v>
      </c>
      <c r="B375" s="239" t="s">
        <v>103</v>
      </c>
      <c r="C375" s="240" t="s">
        <v>79</v>
      </c>
      <c r="D375" s="102">
        <f>D376+D377</f>
        <v>149200</v>
      </c>
      <c r="E375" s="94"/>
      <c r="F375" s="102">
        <f>F376+F377</f>
        <v>149200</v>
      </c>
      <c r="G375" s="37">
        <f>G376+G377</f>
        <v>149200</v>
      </c>
    </row>
    <row r="376" spans="1:7" s="14" customFormat="1" ht="27.75" customHeight="1">
      <c r="A376" s="38" t="s">
        <v>113</v>
      </c>
      <c r="B376" s="65" t="s">
        <v>112</v>
      </c>
      <c r="C376" s="11" t="s">
        <v>79</v>
      </c>
      <c r="D376" s="42">
        <v>9200</v>
      </c>
      <c r="E376" s="94"/>
      <c r="F376" s="42">
        <v>9200</v>
      </c>
      <c r="G376" s="43">
        <v>9200</v>
      </c>
    </row>
    <row r="377" spans="1:7" s="10" customFormat="1" ht="43.5" customHeight="1">
      <c r="A377" s="38" t="s">
        <v>167</v>
      </c>
      <c r="B377" s="54" t="s">
        <v>168</v>
      </c>
      <c r="C377" s="11" t="s">
        <v>79</v>
      </c>
      <c r="D377" s="42">
        <v>140000</v>
      </c>
      <c r="E377" s="96"/>
      <c r="F377" s="42">
        <v>140000</v>
      </c>
      <c r="G377" s="43">
        <v>140000</v>
      </c>
    </row>
    <row r="378" spans="1:7" s="10" customFormat="1" ht="15.75" customHeight="1">
      <c r="A378" s="22" t="s">
        <v>104</v>
      </c>
      <c r="B378" s="239" t="s">
        <v>105</v>
      </c>
      <c r="C378" s="240"/>
      <c r="D378" s="102">
        <f>D379+D380</f>
        <v>168287.72</v>
      </c>
      <c r="E378" s="96"/>
      <c r="F378" s="102">
        <f>F379+F380</f>
        <v>168287.72</v>
      </c>
      <c r="G378" s="37">
        <f>G379+G380</f>
        <v>168287.72</v>
      </c>
    </row>
    <row r="379" spans="1:7" s="10" customFormat="1" ht="28.5" customHeight="1">
      <c r="A379" s="38" t="s">
        <v>113</v>
      </c>
      <c r="B379" s="65" t="s">
        <v>112</v>
      </c>
      <c r="C379" s="11" t="s">
        <v>79</v>
      </c>
      <c r="D379" s="45">
        <v>10000</v>
      </c>
      <c r="E379" s="96"/>
      <c r="F379" s="45">
        <v>10000</v>
      </c>
      <c r="G379" s="63">
        <v>10000</v>
      </c>
    </row>
    <row r="380" spans="1:7" s="10" customFormat="1" ht="29.25" customHeight="1">
      <c r="A380" s="36" t="s">
        <v>197</v>
      </c>
      <c r="B380" s="17" t="s">
        <v>198</v>
      </c>
      <c r="C380" s="13" t="s">
        <v>79</v>
      </c>
      <c r="D380" s="102">
        <f>D381+D382</f>
        <v>158287.72</v>
      </c>
      <c r="E380" s="96"/>
      <c r="F380" s="102">
        <f>F381+F382</f>
        <v>158287.72</v>
      </c>
      <c r="G380" s="37">
        <f>G381+G382</f>
        <v>158287.72</v>
      </c>
    </row>
    <row r="381" spans="1:7" s="15" customFormat="1" ht="15.75" customHeight="1">
      <c r="A381" s="38" t="s">
        <v>196</v>
      </c>
      <c r="B381" s="298" t="s">
        <v>200</v>
      </c>
      <c r="C381" s="299"/>
      <c r="D381" s="45">
        <v>70000</v>
      </c>
      <c r="E381" s="96"/>
      <c r="F381" s="45">
        <v>70000</v>
      </c>
      <c r="G381" s="63">
        <v>70000</v>
      </c>
    </row>
    <row r="382" spans="1:9" s="10" customFormat="1" ht="27.75" customHeight="1">
      <c r="A382" s="38">
        <v>130107</v>
      </c>
      <c r="B382" s="303" t="s">
        <v>199</v>
      </c>
      <c r="C382" s="304"/>
      <c r="D382" s="42">
        <f>70800+17487.72</f>
        <v>88287.72</v>
      </c>
      <c r="E382" s="96"/>
      <c r="F382" s="42">
        <f>70800+17487.72</f>
        <v>88287.72</v>
      </c>
      <c r="G382" s="25">
        <f>70800+17487.72</f>
        <v>88287.72</v>
      </c>
      <c r="I382" s="191"/>
    </row>
    <row r="383" spans="1:7" s="10" customFormat="1" ht="17.25" customHeight="1">
      <c r="A383" s="22" t="s">
        <v>108</v>
      </c>
      <c r="B383" s="266" t="s">
        <v>80</v>
      </c>
      <c r="C383" s="267"/>
      <c r="D383" s="102">
        <f>D384+D385</f>
        <v>1180000</v>
      </c>
      <c r="E383" s="96"/>
      <c r="F383" s="102">
        <f>F384+F385</f>
        <v>1180000</v>
      </c>
      <c r="G383" s="37">
        <f>G384+G385</f>
        <v>1180000</v>
      </c>
    </row>
    <row r="384" spans="1:7" s="14" customFormat="1" ht="27.75" customHeight="1">
      <c r="A384" s="38" t="s">
        <v>113</v>
      </c>
      <c r="B384" s="65" t="s">
        <v>112</v>
      </c>
      <c r="C384" s="11" t="s">
        <v>79</v>
      </c>
      <c r="D384" s="42">
        <v>18000</v>
      </c>
      <c r="E384" s="94"/>
      <c r="F384" s="42">
        <v>18000</v>
      </c>
      <c r="G384" s="43">
        <v>18000</v>
      </c>
    </row>
    <row r="385" spans="1:7" s="10" customFormat="1" ht="27.75" customHeight="1">
      <c r="A385" s="36" t="s">
        <v>59</v>
      </c>
      <c r="B385" s="17" t="s">
        <v>81</v>
      </c>
      <c r="C385" s="13" t="s">
        <v>79</v>
      </c>
      <c r="D385" s="23">
        <f>D386+D387+D388</f>
        <v>1162000</v>
      </c>
      <c r="E385" s="96"/>
      <c r="F385" s="23">
        <f>F386+F387+F388</f>
        <v>1162000</v>
      </c>
      <c r="G385" s="24">
        <f>G386+G387+G388</f>
        <v>1162000</v>
      </c>
    </row>
    <row r="386" spans="1:7" s="10" customFormat="1" ht="15.75" customHeight="1">
      <c r="A386" s="38" t="s">
        <v>82</v>
      </c>
      <c r="B386" s="244" t="s">
        <v>60</v>
      </c>
      <c r="C386" s="245"/>
      <c r="D386" s="42">
        <v>415000</v>
      </c>
      <c r="E386" s="96"/>
      <c r="F386" s="42">
        <v>415000</v>
      </c>
      <c r="G386" s="25">
        <v>415000</v>
      </c>
    </row>
    <row r="387" spans="1:7" s="10" customFormat="1" ht="16.5" customHeight="1">
      <c r="A387" s="38" t="s">
        <v>74</v>
      </c>
      <c r="B387" s="244" t="s">
        <v>83</v>
      </c>
      <c r="C387" s="245"/>
      <c r="D387" s="42">
        <v>556000</v>
      </c>
      <c r="E387" s="96"/>
      <c r="F387" s="42">
        <v>556000</v>
      </c>
      <c r="G387" s="25">
        <v>556000</v>
      </c>
    </row>
    <row r="388" spans="1:7" s="10" customFormat="1" ht="29.25" customHeight="1">
      <c r="A388" s="38" t="s">
        <v>62</v>
      </c>
      <c r="B388" s="244" t="s">
        <v>72</v>
      </c>
      <c r="C388" s="245"/>
      <c r="D388" s="42">
        <v>191000</v>
      </c>
      <c r="E388" s="96"/>
      <c r="F388" s="42">
        <v>191000</v>
      </c>
      <c r="G388" s="25">
        <v>191000</v>
      </c>
    </row>
    <row r="389" spans="1:7" s="10" customFormat="1" ht="15.75" customHeight="1">
      <c r="A389" s="22" t="s">
        <v>116</v>
      </c>
      <c r="B389" s="239" t="s">
        <v>117</v>
      </c>
      <c r="C389" s="240"/>
      <c r="D389" s="23">
        <f>D390</f>
        <v>25500</v>
      </c>
      <c r="E389" s="96"/>
      <c r="F389" s="23">
        <f>F390</f>
        <v>25500</v>
      </c>
      <c r="G389" s="64">
        <f>G390</f>
        <v>25500</v>
      </c>
    </row>
    <row r="390" spans="1:7" s="10" customFormat="1" ht="22.5" customHeight="1">
      <c r="A390" s="38" t="s">
        <v>129</v>
      </c>
      <c r="B390" s="65" t="s">
        <v>98</v>
      </c>
      <c r="C390" s="11" t="s">
        <v>79</v>
      </c>
      <c r="D390" s="42">
        <f>31000-11000+5500</f>
        <v>25500</v>
      </c>
      <c r="E390" s="96"/>
      <c r="F390" s="42">
        <f>31000-11000+5500</f>
        <v>25500</v>
      </c>
      <c r="G390" s="43">
        <f>31000-11000+5500</f>
        <v>25500</v>
      </c>
    </row>
    <row r="391" spans="1:7" s="10" customFormat="1" ht="21.75" customHeight="1">
      <c r="A391" s="22" t="s">
        <v>106</v>
      </c>
      <c r="B391" s="239" t="s">
        <v>107</v>
      </c>
      <c r="C391" s="240"/>
      <c r="D391" s="23">
        <v>200000</v>
      </c>
      <c r="E391" s="96"/>
      <c r="F391" s="23">
        <v>200000</v>
      </c>
      <c r="G391" s="64">
        <v>200000</v>
      </c>
    </row>
    <row r="392" spans="1:7" s="14" customFormat="1" ht="27.75" customHeight="1">
      <c r="A392" s="22" t="s">
        <v>63</v>
      </c>
      <c r="B392" s="68" t="s">
        <v>64</v>
      </c>
      <c r="C392" s="13" t="s">
        <v>79</v>
      </c>
      <c r="D392" s="23">
        <f>D394+D393+D395</f>
        <v>200000</v>
      </c>
      <c r="E392" s="97"/>
      <c r="F392" s="23">
        <f>F394+F393+F395</f>
        <v>200000</v>
      </c>
      <c r="G392" s="64">
        <f>G394+G393+G395</f>
        <v>200000</v>
      </c>
    </row>
    <row r="393" spans="1:7" s="10" customFormat="1" ht="22.5" customHeight="1">
      <c r="A393" s="38" t="s">
        <v>193</v>
      </c>
      <c r="B393" s="69" t="s">
        <v>194</v>
      </c>
      <c r="C393" s="70"/>
      <c r="D393" s="42">
        <v>60000</v>
      </c>
      <c r="E393" s="96"/>
      <c r="F393" s="42">
        <v>60000</v>
      </c>
      <c r="G393" s="43">
        <v>60000</v>
      </c>
    </row>
    <row r="394" spans="1:7" s="10" customFormat="1" ht="21" customHeight="1">
      <c r="A394" s="38">
        <v>110202</v>
      </c>
      <c r="B394" s="306" t="s">
        <v>84</v>
      </c>
      <c r="C394" s="306"/>
      <c r="D394" s="42">
        <v>10000</v>
      </c>
      <c r="E394" s="96"/>
      <c r="F394" s="42">
        <v>10000</v>
      </c>
      <c r="G394" s="43">
        <v>10000</v>
      </c>
    </row>
    <row r="395" spans="1:7" s="10" customFormat="1" ht="16.5" customHeight="1">
      <c r="A395" s="38" t="s">
        <v>65</v>
      </c>
      <c r="B395" s="303" t="s">
        <v>195</v>
      </c>
      <c r="C395" s="304"/>
      <c r="D395" s="42">
        <v>130000</v>
      </c>
      <c r="E395" s="96"/>
      <c r="F395" s="42">
        <v>130000</v>
      </c>
      <c r="G395" s="43">
        <v>130000</v>
      </c>
    </row>
    <row r="396" spans="1:9" s="10" customFormat="1" ht="31.5" customHeight="1">
      <c r="A396" s="22" t="s">
        <v>109</v>
      </c>
      <c r="B396" s="266" t="s">
        <v>110</v>
      </c>
      <c r="C396" s="267"/>
      <c r="D396" s="102">
        <f>D397</f>
        <v>48799.97</v>
      </c>
      <c r="E396" s="96"/>
      <c r="F396" s="102">
        <f>F397</f>
        <v>48799.97</v>
      </c>
      <c r="G396" s="48">
        <f>G397</f>
        <v>48799.97</v>
      </c>
      <c r="I396" s="184"/>
    </row>
    <row r="397" spans="1:9" s="10" customFormat="1" ht="22.5" customHeight="1">
      <c r="A397" s="38" t="s">
        <v>129</v>
      </c>
      <c r="B397" s="225" t="s">
        <v>98</v>
      </c>
      <c r="C397" s="11" t="s">
        <v>79</v>
      </c>
      <c r="D397" s="42">
        <f>4800+43999.97</f>
        <v>48799.97</v>
      </c>
      <c r="E397" s="96"/>
      <c r="F397" s="42">
        <f>4800+43999.97</f>
        <v>48799.97</v>
      </c>
      <c r="G397" s="25">
        <f>4800+43999.97</f>
        <v>48799.97</v>
      </c>
      <c r="H397" s="134"/>
      <c r="I397" s="183"/>
    </row>
    <row r="398" spans="1:7" s="10" customFormat="1" ht="23.25" customHeight="1">
      <c r="A398" s="22" t="s">
        <v>369</v>
      </c>
      <c r="B398" s="239" t="s">
        <v>368</v>
      </c>
      <c r="C398" s="240"/>
      <c r="D398" s="23">
        <v>50000</v>
      </c>
      <c r="E398" s="97"/>
      <c r="F398" s="23">
        <v>50000</v>
      </c>
      <c r="G398" s="24">
        <v>50000</v>
      </c>
    </row>
    <row r="399" spans="1:8" s="10" customFormat="1" ht="20.25" customHeight="1">
      <c r="A399" s="38" t="s">
        <v>129</v>
      </c>
      <c r="B399" s="65" t="s">
        <v>98</v>
      </c>
      <c r="C399" s="11" t="s">
        <v>79</v>
      </c>
      <c r="D399" s="42">
        <v>50000</v>
      </c>
      <c r="E399" s="96"/>
      <c r="F399" s="42">
        <v>50000</v>
      </c>
      <c r="G399" s="25">
        <v>50000</v>
      </c>
      <c r="H399" s="15"/>
    </row>
    <row r="400" spans="1:7" s="10" customFormat="1" ht="23.25" customHeight="1">
      <c r="A400" s="22" t="s">
        <v>114</v>
      </c>
      <c r="B400" s="266" t="s">
        <v>115</v>
      </c>
      <c r="C400" s="267"/>
      <c r="D400" s="102">
        <f>D401</f>
        <v>20500</v>
      </c>
      <c r="E400" s="96"/>
      <c r="F400" s="102">
        <f>F401</f>
        <v>20500</v>
      </c>
      <c r="G400" s="48">
        <f>G401</f>
        <v>20500</v>
      </c>
    </row>
    <row r="401" spans="1:7" s="10" customFormat="1" ht="20.25" customHeight="1">
      <c r="A401" s="38" t="s">
        <v>129</v>
      </c>
      <c r="B401" s="65" t="s">
        <v>98</v>
      </c>
      <c r="C401" s="11" t="s">
        <v>79</v>
      </c>
      <c r="D401" s="42">
        <v>20500</v>
      </c>
      <c r="E401" s="96"/>
      <c r="F401" s="42">
        <v>20500</v>
      </c>
      <c r="G401" s="25">
        <v>20500</v>
      </c>
    </row>
    <row r="402" spans="1:7" s="10" customFormat="1" ht="29.25" customHeight="1">
      <c r="A402" s="22" t="s">
        <v>111</v>
      </c>
      <c r="B402" s="265" t="s">
        <v>87</v>
      </c>
      <c r="C402" s="265"/>
      <c r="D402" s="102">
        <f>D403+D405</f>
        <v>107999.99</v>
      </c>
      <c r="E402" s="96"/>
      <c r="F402" s="102">
        <f>F403+F405</f>
        <v>107999.99</v>
      </c>
      <c r="G402" s="48">
        <f>G403+G405</f>
        <v>107999.99</v>
      </c>
    </row>
    <row r="403" spans="1:7" s="14" customFormat="1" ht="20.25" customHeight="1">
      <c r="A403" s="18" t="s">
        <v>85</v>
      </c>
      <c r="B403" s="110" t="s">
        <v>86</v>
      </c>
      <c r="C403" s="111"/>
      <c r="D403" s="23">
        <v>70000</v>
      </c>
      <c r="E403" s="112"/>
      <c r="F403" s="23">
        <v>70000</v>
      </c>
      <c r="G403" s="113">
        <v>70000</v>
      </c>
    </row>
    <row r="404" spans="1:9" s="10" customFormat="1" ht="30.75" customHeight="1">
      <c r="A404" s="39"/>
      <c r="B404" s="293" t="s">
        <v>209</v>
      </c>
      <c r="C404" s="294"/>
      <c r="D404" s="42">
        <f>D403</f>
        <v>70000</v>
      </c>
      <c r="E404" s="42">
        <f>E403</f>
        <v>0</v>
      </c>
      <c r="F404" s="42">
        <f>F403</f>
        <v>70000</v>
      </c>
      <c r="G404" s="25">
        <f>G403</f>
        <v>70000</v>
      </c>
      <c r="I404" s="184"/>
    </row>
    <row r="405" spans="1:12" s="10" customFormat="1" ht="19.5" customHeight="1">
      <c r="A405" s="29" t="s">
        <v>129</v>
      </c>
      <c r="B405" s="127" t="s">
        <v>98</v>
      </c>
      <c r="C405" s="11" t="s">
        <v>79</v>
      </c>
      <c r="D405" s="45">
        <f>21500+16499.99</f>
        <v>37999.990000000005</v>
      </c>
      <c r="E405" s="96"/>
      <c r="F405" s="45">
        <f>21500+16499.99</f>
        <v>37999.990000000005</v>
      </c>
      <c r="G405" s="218">
        <f>21500+16499.99</f>
        <v>37999.990000000005</v>
      </c>
      <c r="H405" s="134"/>
      <c r="I405" s="183"/>
      <c r="J405" s="180"/>
      <c r="K405" s="180"/>
      <c r="L405" s="180"/>
    </row>
    <row r="406" spans="1:12" s="10" customFormat="1" ht="23.25" customHeight="1">
      <c r="A406" s="22" t="s">
        <v>169</v>
      </c>
      <c r="B406" s="266" t="s">
        <v>170</v>
      </c>
      <c r="C406" s="267"/>
      <c r="D406" s="102">
        <f>D407</f>
        <v>38300</v>
      </c>
      <c r="E406" s="96"/>
      <c r="F406" s="102">
        <f>F407</f>
        <v>38300</v>
      </c>
      <c r="G406" s="48">
        <f>G407</f>
        <v>38300</v>
      </c>
      <c r="H406" s="181"/>
      <c r="I406" s="236"/>
      <c r="J406" s="236"/>
      <c r="K406" s="236"/>
      <c r="L406" s="180"/>
    </row>
    <row r="407" spans="1:12" s="10" customFormat="1" ht="23.25" customHeight="1" thickBot="1">
      <c r="A407" s="38" t="s">
        <v>129</v>
      </c>
      <c r="B407" s="65" t="s">
        <v>98</v>
      </c>
      <c r="C407" s="11" t="s">
        <v>79</v>
      </c>
      <c r="D407" s="103">
        <v>38300</v>
      </c>
      <c r="E407" s="104"/>
      <c r="F407" s="103">
        <v>38300</v>
      </c>
      <c r="G407" s="25">
        <v>38300</v>
      </c>
      <c r="H407" s="182"/>
      <c r="I407" s="190"/>
      <c r="J407" s="237"/>
      <c r="K407" s="238"/>
      <c r="L407" s="180"/>
    </row>
    <row r="408" spans="1:9" s="10" customFormat="1" ht="23.25" customHeight="1" thickBot="1">
      <c r="A408" s="66"/>
      <c r="B408" s="263" t="s">
        <v>77</v>
      </c>
      <c r="C408" s="264"/>
      <c r="D408" s="214">
        <f>D12+D141+D364+D368+D375+D378+D383+D389+D391+D396+D400+D402+D406+D398</f>
        <v>62695623.67</v>
      </c>
      <c r="E408" s="214">
        <f>E12+E141+E364+E368+E375+E378+E383+E389+E391+E396+E400+E402+E406+E398</f>
        <v>0</v>
      </c>
      <c r="F408" s="214">
        <f>F12+F141+F364+F368+F375+F378+F383+F389+F391+F396+F400+F402+F406+F398</f>
        <v>61483523.67</v>
      </c>
      <c r="G408" s="213">
        <f>G12+G141+G364+G368+G375+G378+G383+G389+G391+G396+G400+G402+G406+G398</f>
        <v>28329624.999999993</v>
      </c>
      <c r="H408" s="216"/>
      <c r="I408" s="145"/>
    </row>
    <row r="409" spans="1:7" s="10" customFormat="1" ht="27" customHeight="1">
      <c r="A409" s="77"/>
      <c r="B409" s="305" t="s">
        <v>191</v>
      </c>
      <c r="C409" s="305"/>
      <c r="D409" s="105">
        <f>D410+D412</f>
        <v>1075300</v>
      </c>
      <c r="E409" s="105">
        <f>E410+E412</f>
        <v>0</v>
      </c>
      <c r="F409" s="105">
        <f>F410+F412</f>
        <v>1075300</v>
      </c>
      <c r="G409" s="37">
        <f>G410+G412</f>
        <v>1075300</v>
      </c>
    </row>
    <row r="410" spans="1:7" s="10" customFormat="1" ht="18.75" customHeight="1">
      <c r="A410" s="22" t="s">
        <v>99</v>
      </c>
      <c r="B410" s="239" t="s">
        <v>78</v>
      </c>
      <c r="C410" s="240"/>
      <c r="D410" s="102">
        <f>D411</f>
        <v>744800</v>
      </c>
      <c r="E410" s="98"/>
      <c r="F410" s="102">
        <f>F411</f>
        <v>744800</v>
      </c>
      <c r="G410" s="48">
        <f>G411</f>
        <v>744800</v>
      </c>
    </row>
    <row r="411" spans="1:7" s="51" customFormat="1" ht="63" customHeight="1">
      <c r="A411" s="38">
        <v>250404</v>
      </c>
      <c r="B411" s="303" t="s">
        <v>225</v>
      </c>
      <c r="C411" s="304"/>
      <c r="D411" s="42">
        <v>744800</v>
      </c>
      <c r="E411" s="98"/>
      <c r="F411" s="42">
        <v>744800</v>
      </c>
      <c r="G411" s="25">
        <v>744800</v>
      </c>
    </row>
    <row r="412" spans="1:7" ht="21.75" customHeight="1">
      <c r="A412" s="78" t="s">
        <v>131</v>
      </c>
      <c r="B412" s="314" t="s">
        <v>120</v>
      </c>
      <c r="C412" s="314"/>
      <c r="D412" s="102">
        <f>D413</f>
        <v>330500</v>
      </c>
      <c r="E412" s="99"/>
      <c r="F412" s="102">
        <f>F413</f>
        <v>330500</v>
      </c>
      <c r="G412" s="48">
        <f>G413</f>
        <v>330500</v>
      </c>
    </row>
    <row r="413" spans="1:8" ht="164.25" customHeight="1" thickBot="1">
      <c r="A413" s="123" t="s">
        <v>121</v>
      </c>
      <c r="B413" s="307" t="s">
        <v>226</v>
      </c>
      <c r="C413" s="308"/>
      <c r="D413" s="103">
        <v>330500</v>
      </c>
      <c r="E413" s="118"/>
      <c r="F413" s="103">
        <v>330500</v>
      </c>
      <c r="G413" s="119">
        <v>330500</v>
      </c>
      <c r="H413" t="s">
        <v>436</v>
      </c>
    </row>
    <row r="414" spans="1:9" s="10" customFormat="1" ht="18.75" customHeight="1" thickBot="1">
      <c r="A414" s="66"/>
      <c r="B414" s="300" t="s">
        <v>192</v>
      </c>
      <c r="C414" s="301"/>
      <c r="D414" s="117">
        <f>D408+D409</f>
        <v>63770923.67</v>
      </c>
      <c r="E414" s="117">
        <f>E408+E409</f>
        <v>0</v>
      </c>
      <c r="F414" s="117">
        <f>F408+F409</f>
        <v>62558823.67</v>
      </c>
      <c r="G414" s="128">
        <f>G408+G409</f>
        <v>29404924.999999993</v>
      </c>
      <c r="H414" s="216"/>
      <c r="I414" s="215"/>
    </row>
    <row r="416" ht="44.25" customHeight="1"/>
    <row r="417" spans="2:7" ht="15.75">
      <c r="B417" s="313" t="s">
        <v>174</v>
      </c>
      <c r="C417" s="313"/>
      <c r="D417" s="313"/>
      <c r="E417" s="313" t="s">
        <v>175</v>
      </c>
      <c r="F417" s="313" t="s">
        <v>228</v>
      </c>
      <c r="G417" s="313"/>
    </row>
  </sheetData>
  <mergeCells count="405">
    <mergeCell ref="B326:C326"/>
    <mergeCell ref="B354:C354"/>
    <mergeCell ref="B324:C324"/>
    <mergeCell ref="B325:C325"/>
    <mergeCell ref="B338:C338"/>
    <mergeCell ref="B330:C330"/>
    <mergeCell ref="B331:C331"/>
    <mergeCell ref="B332:C332"/>
    <mergeCell ref="B339:C339"/>
    <mergeCell ref="B329:C329"/>
    <mergeCell ref="B333:C333"/>
    <mergeCell ref="B334:C334"/>
    <mergeCell ref="B335:C335"/>
    <mergeCell ref="B336:C336"/>
    <mergeCell ref="B320:C320"/>
    <mergeCell ref="B321:C321"/>
    <mergeCell ref="B322:C322"/>
    <mergeCell ref="B323:C323"/>
    <mergeCell ref="B318:C318"/>
    <mergeCell ref="B319:C319"/>
    <mergeCell ref="B317:C317"/>
    <mergeCell ref="B313:C313"/>
    <mergeCell ref="B314:C314"/>
    <mergeCell ref="B315:C315"/>
    <mergeCell ref="B316:C316"/>
    <mergeCell ref="B284:C284"/>
    <mergeCell ref="B285:C285"/>
    <mergeCell ref="B286:C286"/>
    <mergeCell ref="B287:C287"/>
    <mergeCell ref="B274:C274"/>
    <mergeCell ref="B275:C275"/>
    <mergeCell ref="B282:C282"/>
    <mergeCell ref="B283:C283"/>
    <mergeCell ref="B341:C341"/>
    <mergeCell ref="B267:C267"/>
    <mergeCell ref="B268:C268"/>
    <mergeCell ref="B277:C277"/>
    <mergeCell ref="B278:C278"/>
    <mergeCell ref="B269:C269"/>
    <mergeCell ref="B270:C270"/>
    <mergeCell ref="B271:C271"/>
    <mergeCell ref="B276:C276"/>
    <mergeCell ref="B272:C272"/>
    <mergeCell ref="B127:C127"/>
    <mergeCell ref="B264:C264"/>
    <mergeCell ref="B265:C265"/>
    <mergeCell ref="B129:C129"/>
    <mergeCell ref="B130:C130"/>
    <mergeCell ref="B257:C257"/>
    <mergeCell ref="B258:C258"/>
    <mergeCell ref="B259:C259"/>
    <mergeCell ref="B252:C252"/>
    <mergeCell ref="B253:C253"/>
    <mergeCell ref="B42:C42"/>
    <mergeCell ref="B46:C46"/>
    <mergeCell ref="B89:C89"/>
    <mergeCell ref="B104:C104"/>
    <mergeCell ref="B99:C99"/>
    <mergeCell ref="B102:C102"/>
    <mergeCell ref="B75:C75"/>
    <mergeCell ref="B91:C91"/>
    <mergeCell ref="B76:C76"/>
    <mergeCell ref="B77:C77"/>
    <mergeCell ref="B347:C347"/>
    <mergeCell ref="B348:C348"/>
    <mergeCell ref="B349:C349"/>
    <mergeCell ref="B34:C34"/>
    <mergeCell ref="B43:C43"/>
    <mergeCell ref="B65:C65"/>
    <mergeCell ref="B72:C72"/>
    <mergeCell ref="B36:C36"/>
    <mergeCell ref="B51:C51"/>
    <mergeCell ref="B55:C55"/>
    <mergeCell ref="B359:C359"/>
    <mergeCell ref="B358:C358"/>
    <mergeCell ref="B353:C353"/>
    <mergeCell ref="B350:C350"/>
    <mergeCell ref="B355:C355"/>
    <mergeCell ref="B356:C356"/>
    <mergeCell ref="B364:C364"/>
    <mergeCell ref="B363:C363"/>
    <mergeCell ref="B362:C362"/>
    <mergeCell ref="B360:C360"/>
    <mergeCell ref="B337:C337"/>
    <mergeCell ref="B357:C357"/>
    <mergeCell ref="B351:C351"/>
    <mergeCell ref="B352:C352"/>
    <mergeCell ref="B344:C344"/>
    <mergeCell ref="B345:C345"/>
    <mergeCell ref="B340:C340"/>
    <mergeCell ref="B342:C342"/>
    <mergeCell ref="B343:C343"/>
    <mergeCell ref="B346:C346"/>
    <mergeCell ref="B311:C311"/>
    <mergeCell ref="B312:C312"/>
    <mergeCell ref="B305:C305"/>
    <mergeCell ref="B306:C306"/>
    <mergeCell ref="B307:C307"/>
    <mergeCell ref="B308:C308"/>
    <mergeCell ref="B309:C309"/>
    <mergeCell ref="B310:C310"/>
    <mergeCell ref="B301:C301"/>
    <mergeCell ref="B302:C302"/>
    <mergeCell ref="B303:C303"/>
    <mergeCell ref="B304:C304"/>
    <mergeCell ref="B297:C297"/>
    <mergeCell ref="B298:C298"/>
    <mergeCell ref="B299:C299"/>
    <mergeCell ref="B300:C300"/>
    <mergeCell ref="B293:C293"/>
    <mergeCell ref="B294:C294"/>
    <mergeCell ref="B295:C295"/>
    <mergeCell ref="B296:C296"/>
    <mergeCell ref="B289:C289"/>
    <mergeCell ref="B260:C260"/>
    <mergeCell ref="B261:C261"/>
    <mergeCell ref="B262:C262"/>
    <mergeCell ref="B263:C263"/>
    <mergeCell ref="B280:C280"/>
    <mergeCell ref="B281:C281"/>
    <mergeCell ref="B279:C279"/>
    <mergeCell ref="B266:C266"/>
    <mergeCell ref="B273:C273"/>
    <mergeCell ref="B255:C255"/>
    <mergeCell ref="B256:C256"/>
    <mergeCell ref="B254:C254"/>
    <mergeCell ref="B248:C248"/>
    <mergeCell ref="B249:C249"/>
    <mergeCell ref="B250:C250"/>
    <mergeCell ref="B251:C251"/>
    <mergeCell ref="B244:C244"/>
    <mergeCell ref="B245:C245"/>
    <mergeCell ref="B246:C246"/>
    <mergeCell ref="B247:C247"/>
    <mergeCell ref="B240:C240"/>
    <mergeCell ref="B241:C241"/>
    <mergeCell ref="B242:C242"/>
    <mergeCell ref="B243:C243"/>
    <mergeCell ref="B236:C236"/>
    <mergeCell ref="B237:C237"/>
    <mergeCell ref="B238:C238"/>
    <mergeCell ref="B239:C239"/>
    <mergeCell ref="B232:C232"/>
    <mergeCell ref="B233:C233"/>
    <mergeCell ref="B234:C234"/>
    <mergeCell ref="B235:C235"/>
    <mergeCell ref="B228:C228"/>
    <mergeCell ref="B229:C229"/>
    <mergeCell ref="B230:C230"/>
    <mergeCell ref="B231:C231"/>
    <mergeCell ref="B224:C224"/>
    <mergeCell ref="B225:C225"/>
    <mergeCell ref="B226:C226"/>
    <mergeCell ref="B227:C227"/>
    <mergeCell ref="B220:C220"/>
    <mergeCell ref="B221:C221"/>
    <mergeCell ref="B222:C222"/>
    <mergeCell ref="B223:C223"/>
    <mergeCell ref="B216:C216"/>
    <mergeCell ref="B217:C217"/>
    <mergeCell ref="B218:C218"/>
    <mergeCell ref="B219:C219"/>
    <mergeCell ref="B212:C212"/>
    <mergeCell ref="B213:C213"/>
    <mergeCell ref="B214:C214"/>
    <mergeCell ref="B215:C215"/>
    <mergeCell ref="B208:C208"/>
    <mergeCell ref="B209:C209"/>
    <mergeCell ref="B210:C210"/>
    <mergeCell ref="B211:C211"/>
    <mergeCell ref="B204:C204"/>
    <mergeCell ref="B205:C205"/>
    <mergeCell ref="B206:C206"/>
    <mergeCell ref="B207:C207"/>
    <mergeCell ref="B203:C203"/>
    <mergeCell ref="B197:C197"/>
    <mergeCell ref="B200:C200"/>
    <mergeCell ref="B201:C201"/>
    <mergeCell ref="B202:C202"/>
    <mergeCell ref="B193:C193"/>
    <mergeCell ref="B194:C194"/>
    <mergeCell ref="B195:C195"/>
    <mergeCell ref="B196:C196"/>
    <mergeCell ref="B185:C185"/>
    <mergeCell ref="B186:C186"/>
    <mergeCell ref="B183:C183"/>
    <mergeCell ref="B189:C189"/>
    <mergeCell ref="B180:C180"/>
    <mergeCell ref="B181:C181"/>
    <mergeCell ref="B182:C182"/>
    <mergeCell ref="B184:C184"/>
    <mergeCell ref="B176:C176"/>
    <mergeCell ref="B177:C177"/>
    <mergeCell ref="B178:C178"/>
    <mergeCell ref="B179:C179"/>
    <mergeCell ref="F417:G417"/>
    <mergeCell ref="B40:C40"/>
    <mergeCell ref="B16:C16"/>
    <mergeCell ref="B125:C125"/>
    <mergeCell ref="B133:C133"/>
    <mergeCell ref="B139:C139"/>
    <mergeCell ref="B96:C96"/>
    <mergeCell ref="B145:C145"/>
    <mergeCell ref="B146:C146"/>
    <mergeCell ref="B171:C171"/>
    <mergeCell ref="B118:C118"/>
    <mergeCell ref="B44:C44"/>
    <mergeCell ref="B45:C45"/>
    <mergeCell ref="B47:C47"/>
    <mergeCell ref="B52:C52"/>
    <mergeCell ref="B56:C56"/>
    <mergeCell ref="B105:C105"/>
    <mergeCell ref="B111:C111"/>
    <mergeCell ref="B107:C107"/>
    <mergeCell ref="B108:C108"/>
    <mergeCell ref="B84:C84"/>
    <mergeCell ref="B82:C82"/>
    <mergeCell ref="B79:C79"/>
    <mergeCell ref="B80:C80"/>
    <mergeCell ref="B83:C83"/>
    <mergeCell ref="B136:C136"/>
    <mergeCell ref="B134:C134"/>
    <mergeCell ref="B117:C117"/>
    <mergeCell ref="B39:C39"/>
    <mergeCell ref="B122:C122"/>
    <mergeCell ref="B123:C123"/>
    <mergeCell ref="B106:C106"/>
    <mergeCell ref="B110:C110"/>
    <mergeCell ref="B81:C81"/>
    <mergeCell ref="B68:C68"/>
    <mergeCell ref="B100:C100"/>
    <mergeCell ref="B101:C101"/>
    <mergeCell ref="B135:C135"/>
    <mergeCell ref="B86:C86"/>
    <mergeCell ref="B121:C121"/>
    <mergeCell ref="B109:C109"/>
    <mergeCell ref="B120:C120"/>
    <mergeCell ref="B113:C113"/>
    <mergeCell ref="B114:C114"/>
    <mergeCell ref="B112:C112"/>
    <mergeCell ref="B417:C417"/>
    <mergeCell ref="B412:C412"/>
    <mergeCell ref="B291:C291"/>
    <mergeCell ref="B187:C187"/>
    <mergeCell ref="B188:C188"/>
    <mergeCell ref="B190:C190"/>
    <mergeCell ref="B198:C198"/>
    <mergeCell ref="B199:C199"/>
    <mergeCell ref="B191:C191"/>
    <mergeCell ref="B192:C192"/>
    <mergeCell ref="B30:C30"/>
    <mergeCell ref="B161:C161"/>
    <mergeCell ref="B69:C69"/>
    <mergeCell ref="D417:E417"/>
    <mergeCell ref="B154:C154"/>
    <mergeCell ref="B155:C155"/>
    <mergeCell ref="B156:C156"/>
    <mergeCell ref="B157:C157"/>
    <mergeCell ref="B158:C158"/>
    <mergeCell ref="B159:C159"/>
    <mergeCell ref="B389:C389"/>
    <mergeCell ref="B391:C391"/>
    <mergeCell ref="B413:C413"/>
    <mergeCell ref="B29:C29"/>
    <mergeCell ref="B54:C54"/>
    <mergeCell ref="B33:C33"/>
    <mergeCell ref="B35:C35"/>
    <mergeCell ref="B395:C395"/>
    <mergeCell ref="B382:C382"/>
    <mergeCell ref="B373:C373"/>
    <mergeCell ref="B148:C148"/>
    <mergeCell ref="B132:C132"/>
    <mergeCell ref="B414:C414"/>
    <mergeCell ref="B404:C404"/>
    <mergeCell ref="B292:C292"/>
    <mergeCell ref="B410:C410"/>
    <mergeCell ref="B411:C411"/>
    <mergeCell ref="B400:C400"/>
    <mergeCell ref="B409:C409"/>
    <mergeCell ref="B394:C394"/>
    <mergeCell ref="B381:C381"/>
    <mergeCell ref="B378:C378"/>
    <mergeCell ref="B374:C374"/>
    <mergeCell ref="B368:C368"/>
    <mergeCell ref="B371:C371"/>
    <mergeCell ref="B372:C372"/>
    <mergeCell ref="B142:C142"/>
    <mergeCell ref="B327:C327"/>
    <mergeCell ref="B115:C115"/>
    <mergeCell ref="B288:C288"/>
    <mergeCell ref="B124:C124"/>
    <mergeCell ref="B131:C131"/>
    <mergeCell ref="B128:C128"/>
    <mergeCell ref="B160:C160"/>
    <mergeCell ref="B126:C126"/>
    <mergeCell ref="B143:C143"/>
    <mergeCell ref="B150:C150"/>
    <mergeCell ref="B361:C361"/>
    <mergeCell ref="B172:C172"/>
    <mergeCell ref="B173:C173"/>
    <mergeCell ref="B164:C164"/>
    <mergeCell ref="B165:C165"/>
    <mergeCell ref="B166:C166"/>
    <mergeCell ref="B167:C167"/>
    <mergeCell ref="B174:C174"/>
    <mergeCell ref="B175:C175"/>
    <mergeCell ref="B85:C85"/>
    <mergeCell ref="B141:C141"/>
    <mergeCell ref="B162:C162"/>
    <mergeCell ref="B163:C163"/>
    <mergeCell ref="B144:C144"/>
    <mergeCell ref="B147:C147"/>
    <mergeCell ref="B151:C151"/>
    <mergeCell ref="B152:C152"/>
    <mergeCell ref="B153:C153"/>
    <mergeCell ref="B149:C149"/>
    <mergeCell ref="D1:G1"/>
    <mergeCell ref="B137:C137"/>
    <mergeCell ref="B90:C90"/>
    <mergeCell ref="B103:C103"/>
    <mergeCell ref="B73:C73"/>
    <mergeCell ref="B94:C94"/>
    <mergeCell ref="B92:C92"/>
    <mergeCell ref="B97:C97"/>
    <mergeCell ref="B37:C37"/>
    <mergeCell ref="B93:C93"/>
    <mergeCell ref="A5:G5"/>
    <mergeCell ref="B12:C12"/>
    <mergeCell ref="D2:G2"/>
    <mergeCell ref="D3:G3"/>
    <mergeCell ref="F9:G9"/>
    <mergeCell ref="G10:G11"/>
    <mergeCell ref="E10:E11"/>
    <mergeCell ref="F10:F11"/>
    <mergeCell ref="B383:C383"/>
    <mergeCell ref="B14:C14"/>
    <mergeCell ref="B31:C31"/>
    <mergeCell ref="D10:D11"/>
    <mergeCell ref="C10:C11"/>
    <mergeCell ref="B15:C15"/>
    <mergeCell ref="B18:C18"/>
    <mergeCell ref="B19:C19"/>
    <mergeCell ref="B22:C22"/>
    <mergeCell ref="B23:C23"/>
    <mergeCell ref="B408:C408"/>
    <mergeCell ref="B402:C402"/>
    <mergeCell ref="B396:C396"/>
    <mergeCell ref="B406:C406"/>
    <mergeCell ref="B38:C38"/>
    <mergeCell ref="A360:A361"/>
    <mergeCell ref="B78:C78"/>
    <mergeCell ref="B328:C328"/>
    <mergeCell ref="B290:C290"/>
    <mergeCell ref="B98:C98"/>
    <mergeCell ref="B116:C116"/>
    <mergeCell ref="B95:C95"/>
    <mergeCell ref="B170:C170"/>
    <mergeCell ref="B168:C168"/>
    <mergeCell ref="A44:A45"/>
    <mergeCell ref="B88:C88"/>
    <mergeCell ref="B49:C49"/>
    <mergeCell ref="A139:A140"/>
    <mergeCell ref="B138:C138"/>
    <mergeCell ref="B59:C59"/>
    <mergeCell ref="B64:C64"/>
    <mergeCell ref="B66:C66"/>
    <mergeCell ref="B62:C62"/>
    <mergeCell ref="B63:C63"/>
    <mergeCell ref="B50:C50"/>
    <mergeCell ref="A76:A77"/>
    <mergeCell ref="B67:C67"/>
    <mergeCell ref="B74:C74"/>
    <mergeCell ref="B70:C70"/>
    <mergeCell ref="B71:C71"/>
    <mergeCell ref="B58:C58"/>
    <mergeCell ref="B57:C57"/>
    <mergeCell ref="B60:C60"/>
    <mergeCell ref="B61:C61"/>
    <mergeCell ref="B27:C27"/>
    <mergeCell ref="B28:C28"/>
    <mergeCell ref="B388:C388"/>
    <mergeCell ref="A224:A225"/>
    <mergeCell ref="A172:A173"/>
    <mergeCell ref="B41:C41"/>
    <mergeCell ref="B87:C87"/>
    <mergeCell ref="B32:C32"/>
    <mergeCell ref="B53:C53"/>
    <mergeCell ref="B48:C48"/>
    <mergeCell ref="B13:C13"/>
    <mergeCell ref="B17:C17"/>
    <mergeCell ref="B21:C21"/>
    <mergeCell ref="B26:C26"/>
    <mergeCell ref="B20:C20"/>
    <mergeCell ref="B24:C24"/>
    <mergeCell ref="B25:C25"/>
    <mergeCell ref="A72:A73"/>
    <mergeCell ref="A107:A108"/>
    <mergeCell ref="I406:K406"/>
    <mergeCell ref="J407:K407"/>
    <mergeCell ref="B398:C398"/>
    <mergeCell ref="B119:C119"/>
    <mergeCell ref="B169:C169"/>
    <mergeCell ref="B375:C375"/>
    <mergeCell ref="B387:C387"/>
    <mergeCell ref="B386:C386"/>
  </mergeCells>
  <printOptions/>
  <pageMargins left="0.43" right="0.2" top="0.3" bottom="0.24" header="0.31" footer="0.24"/>
  <pageSetup fitToHeight="11" fitToWidth="1" horizontalDpi="600" verticalDpi="600" orientation="portrait" paperSize="9" scale="81" r:id="rId1"/>
  <rowBreaks count="4" manualBreakCount="4">
    <brk id="56" max="6" man="1"/>
    <brk id="352" max="6" man="1"/>
    <brk id="391" max="6" man="1"/>
    <brk id="41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Администратор</cp:lastModifiedBy>
  <cp:lastPrinted>2011-12-29T13:53:53Z</cp:lastPrinted>
  <dcterms:created xsi:type="dcterms:W3CDTF">1996-10-08T23:32:33Z</dcterms:created>
  <dcterms:modified xsi:type="dcterms:W3CDTF">2012-01-13T12:15:56Z</dcterms:modified>
  <cp:category/>
  <cp:version/>
  <cp:contentType/>
  <cp:contentStatus/>
</cp:coreProperties>
</file>