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1" sheetId="2" r:id="rId2"/>
  </sheets>
  <definedNames>
    <definedName name="_xlnm.Print_Titles" localSheetId="1">'2011'!$11:$12</definedName>
    <definedName name="_xlnm.Print_Titles" localSheetId="0">'Додаток1  061207'!$10:$11</definedName>
    <definedName name="_xlnm.Print_Area" localSheetId="1">'2011'!$A$1:$F$125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<sst xmlns="http://schemas.openxmlformats.org/spreadsheetml/2006/main" count="255" uniqueCount="208">
  <si>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</si>
  <si>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</si>
  <si>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</si>
  <si>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</si>
  <si>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</si>
  <si>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</si>
  <si>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</si>
  <si>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</si>
  <si>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</si>
  <si>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</si>
  <si>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</si>
  <si>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</si>
  <si>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</si>
  <si>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</si>
  <si>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</si>
  <si>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</si>
  <si>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</si>
  <si>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</si>
  <si>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</si>
  <si>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</si>
  <si>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</si>
  <si>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</si>
  <si>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</si>
  <si>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</si>
  <si>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</si>
  <si>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</si>
  <si>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</si>
  <si>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</si>
  <si>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</si>
  <si>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</si>
  <si>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</si>
  <si>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</si>
  <si>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</si>
  <si>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</si>
  <si>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</si>
  <si>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</si>
  <si>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</si>
  <si>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</si>
  <si>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</si>
  <si>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</si>
  <si>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</si>
  <si>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</si>
  <si>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</si>
  <si>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</si>
  <si>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</si>
  <si>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</si>
  <si>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</si>
  <si>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</si>
  <si>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</si>
  <si>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</si>
  <si>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</si>
  <si>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</si>
  <si>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</si>
  <si>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</si>
  <si>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</si>
  <si>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</si>
  <si>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</si>
  <si>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</si>
  <si>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</si>
  <si>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</si>
  <si>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</si>
  <si>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</si>
  <si>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</si>
  <si>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</si>
  <si>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</si>
  <si>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</si>
  <si>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</si>
  <si>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</si>
  <si>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</si>
  <si>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</si>
  <si>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</si>
  <si>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</si>
  <si>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</si>
  <si>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</si>
  <si>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</si>
  <si>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</si>
  <si>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</si>
  <si>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</si>
  <si>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</si>
  <si>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</si>
  <si>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</si>
  <si>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</si>
  <si>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</si>
  <si>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</si>
  <si>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</si>
  <si>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</si>
  <si>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</si>
  <si>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</si>
  <si>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</si>
  <si>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</si>
  <si>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</si>
  <si>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</si>
  <si>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</si>
  <si>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</si>
  <si>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</si>
  <si>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</si>
  <si>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</si>
  <si>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</si>
  <si>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</si>
  <si>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</si>
  <si>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</si>
  <si>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</si>
  <si>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</si>
  <si>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</si>
  <si>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</si>
  <si>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</si>
  <si>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</si>
  <si>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</si>
  <si>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</si>
  <si>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</si>
  <si>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</si>
  <si>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</si>
  <si>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</si>
  <si>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</si>
  <si>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</si>
  <si>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</si>
  <si>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</si>
  <si>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</si>
  <si>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</si>
  <si>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</si>
  <si>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</si>
  <si>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</si>
  <si>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</si>
  <si>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</si>
  <si>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Фіксований податок на доходи фізичних осіб від зайняття підприємницькою діяльністю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</si>
  <si>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</si>
  <si>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 тому числі доходи міського бюджету 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</si>
  <si>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</si>
  <si>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</si>
  <si>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</si>
  <si>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</t>
  </si>
  <si>
    <t>(грн.)</t>
  </si>
  <si>
    <t>Всього доходів</t>
  </si>
  <si>
    <t>Збір за першу реєстрацію транспортного засобу</t>
  </si>
  <si>
    <t>Доходи  міського бюджету на 2011 рік</t>
  </si>
  <si>
    <t>Збір за провадження деяких видів підприємницької діяльності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</si>
  <si>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</t>
    </r>
    <r>
      <rPr>
        <sz val="14"/>
        <rFont val="Times New Roman Cyr"/>
        <family val="0"/>
      </rPr>
      <t>70,97%</t>
    </r>
    <r>
      <rPr>
        <sz val="14"/>
        <rFont val="Times New Roman Cyr"/>
        <family val="1"/>
      </rPr>
      <t>, від контингенту  с. Нового - 50%)</t>
    </r>
  </si>
  <si>
    <t>Інші субвенції</t>
  </si>
  <si>
    <t>Туристичний збір</t>
  </si>
  <si>
    <t xml:space="preserve">Субвенція з державного бюджету місцевим бюджетам на 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у зв"язку із закінченням строку повноважень </t>
  </si>
  <si>
    <t>Збір за місця для паркування транспортних засобів</t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</si>
  <si>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- 90,4%)</t>
    </r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</si>
  <si>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</si>
  <si>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</si>
  <si>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</si>
  <si>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Податок на доходи фізичних осіб у вигляді виграшів або  призів, отриманих внаслідок проведення конкурсів та інших розіграшів,   виграшів в азартні ігри</t>
  </si>
  <si>
    <t xml:space="preserve">Податок на доходи фізичних осіб - військовослужбовців та осіб рядового і начальницького складу 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</si>
  <si>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</si>
  <si>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</si>
  <si>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 та  надання рухомого майна в оренду (суборенду)</t>
  </si>
  <si>
    <t xml:space="preserve">Податок на доходи фізичних осіб від отриманого платником доходу внаслідок прийняття ним у спадщину майна, коштів, майнових чи немайнових прав 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</si>
  <si>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</si>
  <si>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</si>
  <si>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</si>
  <si>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</si>
  <si>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</si>
  <si>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</si>
  <si>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</si>
  <si>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</si>
  <si>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</si>
  <si>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</si>
  <si>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</si>
  <si>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здійснення торгівлі валютними цінностями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</si>
  <si>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</si>
  <si>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</si>
  <si>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</si>
  <si>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</si>
  <si>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</si>
  <si>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</si>
  <si>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</si>
  <si>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</si>
  <si>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</si>
  <si>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</si>
  <si>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</si>
  <si>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</si>
  <si>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</si>
  <si>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</si>
  <si>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</si>
  <si>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</si>
  <si>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</si>
  <si>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</si>
  <si>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</si>
  <si>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</si>
  <si>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</si>
  <si>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</si>
  <si>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</si>
  <si>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</si>
  <si>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</si>
  <si>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</si>
  <si>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</si>
  <si>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</si>
  <si>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</si>
  <si>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Кошти від відчуження майна, що належить 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</si>
  <si>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</si>
  <si>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</si>
  <si>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</si>
  <si>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Дотації вирівнювання з державного бюджету місцевим бюджетам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</si>
  <si>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</si>
  <si>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</si>
  <si>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r>
      <t xml:space="preserve">Субвенція з державного бюджету місцевим бюджетам на фінансування Програм </t>
    </r>
    <r>
      <rPr>
        <sz val="14"/>
        <color indexed="8"/>
        <rFont val="Times New Roman Cyr"/>
        <family val="1"/>
      </rPr>
      <t>–</t>
    </r>
    <r>
      <rPr>
        <sz val="14"/>
        <rFont val="Times New Roman Cyr"/>
        <family val="1"/>
      </rPr>
      <t xml:space="preserve">  переможців Всеукраїнського конкурсу проектів та програм розвитку місцевого самоврядування </t>
    </r>
  </si>
  <si>
    <t>(в редакції рішення Кіровоградської міської ради</t>
  </si>
  <si>
    <t>від   29 грудня  2010  року  № 67</t>
  </si>
  <si>
    <t>Збір за першу реєстрацію колісних транспортних засобів (фізичних осіб)</t>
  </si>
  <si>
    <t>Субвенція з державного бюджету місцевим бюджетам на надання пільг   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 за пільговий проїзд окремих категорій 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</si>
  <si>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</si>
  <si>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Заступник міського голови</t>
  </si>
  <si>
    <t>І.Василенко</t>
  </si>
  <si>
    <t>від   24  лютого  2011  року  № 202 )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</si>
</sst>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justify" vertical="top" wrapText="1"/>
    </xf>
    <xf numFmtId="191" fontId="4" fillId="0" borderId="0" xfId="0" applyNumberFormat="1" applyFon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91" fontId="15" fillId="0" borderId="12" xfId="0" applyNumberFormat="1" applyFont="1" applyFill="1" applyBorder="1" applyAlignment="1">
      <alignment horizontal="center" vertical="center" wrapText="1"/>
    </xf>
    <xf numFmtId="2" fontId="9" fillId="0" borderId="12" xfId="53" applyNumberFormat="1" applyFont="1" applyBorder="1" applyAlignment="1">
      <alignment horizontal="center" vertical="center" wrapText="1"/>
      <protection/>
    </xf>
    <xf numFmtId="2" fontId="2" fillId="0" borderId="1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2" fillId="0" borderId="12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8" fillId="25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wrapText="1"/>
    </xf>
    <xf numFmtId="2" fontId="2" fillId="0" borderId="2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191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4" fillId="25" borderId="12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14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91" fontId="2" fillId="0" borderId="31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191" fontId="2" fillId="0" borderId="3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91" fontId="8" fillId="0" borderId="20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justify" vertical="justify"/>
    </xf>
    <xf numFmtId="0" fontId="2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justify" vertical="justify"/>
    </xf>
    <xf numFmtId="2" fontId="2" fillId="0" borderId="20" xfId="0" applyNumberFormat="1" applyFont="1" applyFill="1" applyBorder="1" applyAlignment="1">
      <alignment horizontal="center" vertical="center" wrapText="1"/>
    </xf>
    <xf numFmtId="191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89" t="s">
        <v>101</v>
      </c>
      <c r="D2" s="189"/>
      <c r="E2" s="189"/>
      <c r="F2" s="189"/>
    </row>
    <row r="3" spans="3:6" ht="18.75">
      <c r="C3" s="189" t="s">
        <v>113</v>
      </c>
      <c r="D3" s="189"/>
      <c r="E3" s="189"/>
      <c r="F3" s="189"/>
    </row>
    <row r="4" spans="4:6" ht="18.75">
      <c r="D4" s="185"/>
      <c r="E4" s="185"/>
      <c r="F4" s="185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86" t="s">
        <v>112</v>
      </c>
      <c r="B7" s="186"/>
      <c r="C7" s="186"/>
      <c r="D7" s="186"/>
      <c r="E7" s="186"/>
      <c r="F7" s="186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92" t="s">
        <v>0</v>
      </c>
      <c r="B10" s="187" t="s">
        <v>1</v>
      </c>
      <c r="C10" s="187" t="s">
        <v>2</v>
      </c>
      <c r="D10" s="187" t="s">
        <v>3</v>
      </c>
      <c r="E10" s="187"/>
      <c r="F10" s="190" t="s">
        <v>4</v>
      </c>
      <c r="G10" s="6"/>
      <c r="H10" s="6"/>
      <c r="I10" s="6"/>
      <c r="J10" s="6"/>
    </row>
    <row r="11" spans="1:13" ht="55.5" customHeight="1">
      <c r="A11" s="193"/>
      <c r="B11" s="194"/>
      <c r="C11" s="194"/>
      <c r="D11" s="17" t="s">
        <v>4</v>
      </c>
      <c r="E11" s="17" t="s">
        <v>5</v>
      </c>
      <c r="F11" s="19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88"/>
      <c r="B129" s="188"/>
      <c r="C129" s="188"/>
      <c r="D129" s="188"/>
      <c r="E129" s="188"/>
      <c r="F129" s="188"/>
      <c r="G129" s="8"/>
      <c r="H129" s="54"/>
      <c r="I129" s="8"/>
      <c r="J129" s="8"/>
      <c r="K129" s="8"/>
      <c r="L129" s="8"/>
      <c r="M129" s="8"/>
    </row>
    <row r="130" spans="1:8" ht="37.5" customHeight="1">
      <c r="A130" s="183"/>
      <c r="B130" s="184"/>
      <c r="C130" s="184"/>
      <c r="D130" s="8"/>
      <c r="E130" s="181"/>
      <c r="F130" s="182"/>
      <c r="H130" s="6"/>
    </row>
    <row r="131" spans="1:8" ht="12.75" customHeight="1">
      <c r="A131" s="184"/>
      <c r="B131" s="184"/>
      <c r="C131" s="184"/>
      <c r="D131" s="8"/>
      <c r="E131" s="182"/>
      <c r="F131" s="182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46"/>
  <sheetViews>
    <sheetView showZeros="0" tabSelected="1" view="pageBreakPreview" zoomScale="70" zoomScaleSheetLayoutView="70" zoomScalePageLayoutView="0" workbookViewId="0" topLeftCell="A1">
      <selection activeCell="A8" sqref="A8:F8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4" width="17.75390625" style="0" customWidth="1"/>
    <col min="5" max="5" width="18.00390625" style="0" customWidth="1"/>
    <col min="6" max="6" width="18.87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2" spans="5:8" ht="18.75">
      <c r="E2" s="16" t="s">
        <v>99</v>
      </c>
      <c r="G2" s="16"/>
      <c r="H2" s="16"/>
    </row>
    <row r="3" spans="4:8" ht="18.75">
      <c r="D3" s="159" t="s">
        <v>101</v>
      </c>
      <c r="E3" s="159"/>
      <c r="F3" s="159"/>
      <c r="H3" s="159"/>
    </row>
    <row r="4" spans="4:8" ht="16.5" customHeight="1">
      <c r="D4" s="159" t="s">
        <v>201</v>
      </c>
      <c r="E4" s="159"/>
      <c r="G4" s="159"/>
      <c r="H4" s="159"/>
    </row>
    <row r="5" spans="4:7" ht="18.75">
      <c r="D5" s="159" t="s">
        <v>200</v>
      </c>
      <c r="E5" s="159"/>
      <c r="F5" s="159"/>
      <c r="G5" s="159"/>
    </row>
    <row r="6" spans="4:8" ht="18.75">
      <c r="D6" s="159" t="s">
        <v>207</v>
      </c>
      <c r="E6" s="159"/>
      <c r="F6" s="159"/>
      <c r="H6" s="159"/>
    </row>
    <row r="8" spans="1:6" ht="25.5">
      <c r="A8" s="186" t="s">
        <v>134</v>
      </c>
      <c r="B8" s="186"/>
      <c r="C8" s="186"/>
      <c r="D8" s="186"/>
      <c r="E8" s="186"/>
      <c r="F8" s="186"/>
    </row>
    <row r="9" spans="4:6" ht="6" customHeight="1">
      <c r="D9" s="2"/>
      <c r="E9" s="2"/>
      <c r="F9" s="2"/>
    </row>
    <row r="10" spans="1:14" ht="13.5" thickBot="1">
      <c r="A10" s="3"/>
      <c r="B10" s="3"/>
      <c r="C10" s="3"/>
      <c r="D10" s="4"/>
      <c r="E10" s="4"/>
      <c r="F10" s="4" t="s">
        <v>131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199" t="s">
        <v>0</v>
      </c>
      <c r="B11" s="195" t="s">
        <v>1</v>
      </c>
      <c r="C11" s="195" t="s">
        <v>2</v>
      </c>
      <c r="D11" s="195" t="s">
        <v>3</v>
      </c>
      <c r="E11" s="195"/>
      <c r="F11" s="197" t="s">
        <v>4</v>
      </c>
      <c r="G11" s="6"/>
      <c r="H11" s="6"/>
      <c r="I11" s="6"/>
      <c r="J11" s="6"/>
    </row>
    <row r="12" spans="1:13" ht="38.25" customHeight="1">
      <c r="A12" s="200"/>
      <c r="B12" s="201"/>
      <c r="C12" s="201"/>
      <c r="D12" s="95" t="s">
        <v>4</v>
      </c>
      <c r="E12" s="95" t="s">
        <v>5</v>
      </c>
      <c r="F12" s="198"/>
      <c r="G12" s="7"/>
      <c r="H12" s="7"/>
      <c r="I12" s="7"/>
      <c r="J12" s="7"/>
      <c r="K12" s="8"/>
      <c r="L12" s="8"/>
      <c r="M12" s="8"/>
    </row>
    <row r="13" spans="1:13" ht="18" customHeight="1">
      <c r="A13" s="15">
        <v>1</v>
      </c>
      <c r="B13" s="17">
        <v>2</v>
      </c>
      <c r="C13" s="17">
        <v>3</v>
      </c>
      <c r="D13" s="17">
        <v>4</v>
      </c>
      <c r="E13" s="17">
        <v>5</v>
      </c>
      <c r="F13" s="116">
        <v>6</v>
      </c>
      <c r="G13" s="7"/>
      <c r="H13" s="7"/>
      <c r="I13" s="7"/>
      <c r="J13" s="7"/>
      <c r="K13" s="8"/>
      <c r="L13" s="8"/>
      <c r="M13" s="8"/>
    </row>
    <row r="14" spans="1:13" ht="18" customHeight="1">
      <c r="A14" s="33">
        <v>10000000</v>
      </c>
      <c r="B14" s="96" t="s">
        <v>6</v>
      </c>
      <c r="C14" s="101">
        <f>C16+C27+C34+C36+C41+C63+C67</f>
        <v>271232800</v>
      </c>
      <c r="D14" s="101">
        <f>D29+D41+D66</f>
        <v>22277300</v>
      </c>
      <c r="E14" s="47">
        <f>E41</f>
        <v>20300000</v>
      </c>
      <c r="F14" s="110">
        <f>C14+D14</f>
        <v>293510100</v>
      </c>
      <c r="G14" s="83"/>
      <c r="H14" s="9"/>
      <c r="I14" s="9"/>
      <c r="J14" s="9"/>
      <c r="K14" s="8"/>
      <c r="L14" s="8"/>
      <c r="M14" s="8"/>
    </row>
    <row r="15" spans="1:13" ht="36" customHeight="1">
      <c r="A15" s="107">
        <v>11000000</v>
      </c>
      <c r="B15" s="108" t="s">
        <v>7</v>
      </c>
      <c r="C15" s="101">
        <f>C16+C27</f>
        <v>231206100</v>
      </c>
      <c r="D15" s="47"/>
      <c r="E15" s="47"/>
      <c r="F15" s="110">
        <f>C15+D15</f>
        <v>231206100</v>
      </c>
      <c r="G15" s="83"/>
      <c r="H15" s="9"/>
      <c r="I15" s="9"/>
      <c r="J15" s="9"/>
      <c r="K15" s="8"/>
      <c r="L15" s="8"/>
      <c r="M15" s="8"/>
    </row>
    <row r="16" spans="1:13" ht="36.75" customHeight="1">
      <c r="A16" s="107">
        <v>11010000</v>
      </c>
      <c r="B16" s="108" t="s">
        <v>136</v>
      </c>
      <c r="C16" s="117">
        <f>C17+C18+C19+C20+C21+C22+C23+C24+C25+C26</f>
        <v>231056100</v>
      </c>
      <c r="D16" s="118"/>
      <c r="E16" s="118"/>
      <c r="F16" s="119">
        <f>C16+D16</f>
        <v>231056100</v>
      </c>
      <c r="G16" s="83" t="e">
        <f>F16+F27+F30+F34+F36+#REF!+#REF!+F41+F63+F74+F76++F81+F82+F87+F88+F89+F99+F101+#REF!+F105</f>
        <v>#REF!</v>
      </c>
      <c r="H16" s="9"/>
      <c r="I16" s="9"/>
      <c r="J16" s="9"/>
      <c r="K16" s="8"/>
      <c r="L16" s="8"/>
      <c r="M16" s="8"/>
    </row>
    <row r="17" spans="1:13" ht="21" customHeight="1">
      <c r="A17" s="102">
        <v>11010100</v>
      </c>
      <c r="B17" s="92" t="s">
        <v>142</v>
      </c>
      <c r="C17" s="103">
        <v>203942700</v>
      </c>
      <c r="D17" s="103"/>
      <c r="E17" s="103"/>
      <c r="F17" s="114">
        <f aca="true" t="shared" si="0" ref="F17:F40">C17+D17</f>
        <v>203942700</v>
      </c>
      <c r="G17" s="9"/>
      <c r="H17" s="83"/>
      <c r="I17" s="9"/>
      <c r="J17" s="9"/>
      <c r="K17" s="8"/>
      <c r="L17" s="8"/>
      <c r="M17" s="8"/>
    </row>
    <row r="18" spans="1:13" ht="33.75" customHeight="1">
      <c r="A18" s="102">
        <v>11010200</v>
      </c>
      <c r="B18" s="92" t="s">
        <v>143</v>
      </c>
      <c r="C18" s="103">
        <v>1116300</v>
      </c>
      <c r="D18" s="103"/>
      <c r="E18" s="103"/>
      <c r="F18" s="114">
        <f t="shared" si="0"/>
        <v>1116300</v>
      </c>
      <c r="G18" s="9"/>
      <c r="H18" s="83"/>
      <c r="I18" s="9"/>
      <c r="J18" s="9"/>
      <c r="K18" s="8"/>
      <c r="L18" s="8"/>
      <c r="M18" s="8"/>
    </row>
    <row r="19" spans="1:13" ht="19.5" customHeight="1">
      <c r="A19" s="102">
        <v>11010300</v>
      </c>
      <c r="B19" s="92" t="s">
        <v>144</v>
      </c>
      <c r="C19" s="103">
        <v>5281500</v>
      </c>
      <c r="D19" s="103"/>
      <c r="E19" s="103"/>
      <c r="F19" s="114">
        <f t="shared" si="0"/>
        <v>5281500</v>
      </c>
      <c r="G19" s="9"/>
      <c r="H19" s="9"/>
      <c r="I19" s="9"/>
      <c r="J19" s="9"/>
      <c r="K19" s="8"/>
      <c r="L19" s="8"/>
      <c r="M19" s="8"/>
    </row>
    <row r="20" spans="1:13" ht="57.75" customHeight="1">
      <c r="A20" s="102">
        <v>11010600</v>
      </c>
      <c r="B20" s="92" t="s">
        <v>145</v>
      </c>
      <c r="C20" s="103">
        <v>21100</v>
      </c>
      <c r="D20" s="103"/>
      <c r="E20" s="103"/>
      <c r="F20" s="114">
        <f t="shared" si="0"/>
        <v>21100</v>
      </c>
      <c r="G20" s="9"/>
      <c r="H20" s="115"/>
      <c r="I20" s="9"/>
      <c r="J20" s="9"/>
      <c r="K20" s="8"/>
      <c r="L20" s="8"/>
      <c r="M20" s="8"/>
    </row>
    <row r="21" spans="1:13" ht="38.25" customHeight="1">
      <c r="A21" s="102">
        <v>11010800</v>
      </c>
      <c r="B21" s="92" t="s">
        <v>146</v>
      </c>
      <c r="C21" s="103">
        <v>17932700</v>
      </c>
      <c r="D21" s="103"/>
      <c r="E21" s="103"/>
      <c r="F21" s="114">
        <f t="shared" si="0"/>
        <v>17932700</v>
      </c>
      <c r="G21" s="9"/>
      <c r="H21" s="9"/>
      <c r="I21" s="9"/>
      <c r="J21" s="9"/>
      <c r="K21" s="8"/>
      <c r="L21" s="8"/>
      <c r="M21" s="8"/>
    </row>
    <row r="22" spans="1:13" ht="21" customHeight="1">
      <c r="A22" s="102">
        <v>11011100</v>
      </c>
      <c r="B22" s="92" t="s">
        <v>147</v>
      </c>
      <c r="C22" s="103">
        <v>366100</v>
      </c>
      <c r="D22" s="103"/>
      <c r="E22" s="103"/>
      <c r="F22" s="114">
        <f t="shared" si="0"/>
        <v>366100</v>
      </c>
      <c r="G22" s="9"/>
      <c r="H22" s="9"/>
      <c r="I22" s="9"/>
      <c r="J22" s="9"/>
      <c r="K22" s="8"/>
      <c r="L22" s="8"/>
      <c r="M22" s="8"/>
    </row>
    <row r="23" spans="1:13" ht="55.5" customHeight="1">
      <c r="A23" s="102">
        <v>11011200</v>
      </c>
      <c r="B23" s="92" t="s">
        <v>148</v>
      </c>
      <c r="C23" s="103">
        <v>492900</v>
      </c>
      <c r="D23" s="103"/>
      <c r="E23" s="103"/>
      <c r="F23" s="114">
        <f t="shared" si="0"/>
        <v>492900</v>
      </c>
      <c r="G23" s="9"/>
      <c r="H23" s="9"/>
      <c r="I23" s="9"/>
      <c r="J23" s="9"/>
      <c r="K23" s="8"/>
      <c r="L23" s="8"/>
      <c r="M23" s="8"/>
    </row>
    <row r="24" spans="1:13" ht="36" customHeight="1">
      <c r="A24" s="102">
        <v>11011300</v>
      </c>
      <c r="B24" s="92" t="s">
        <v>149</v>
      </c>
      <c r="C24" s="103">
        <v>225300</v>
      </c>
      <c r="D24" s="103"/>
      <c r="E24" s="103"/>
      <c r="F24" s="114">
        <f t="shared" si="0"/>
        <v>225300</v>
      </c>
      <c r="G24" s="9"/>
      <c r="H24" s="9"/>
      <c r="I24" s="9"/>
      <c r="J24" s="9"/>
      <c r="K24" s="8"/>
      <c r="L24" s="8"/>
      <c r="M24" s="8"/>
    </row>
    <row r="25" spans="1:13" ht="55.5" customHeight="1">
      <c r="A25" s="102">
        <v>11011400</v>
      </c>
      <c r="B25" s="92" t="s">
        <v>150</v>
      </c>
      <c r="C25" s="103">
        <v>422500</v>
      </c>
      <c r="D25" s="103"/>
      <c r="E25" s="103"/>
      <c r="F25" s="114">
        <f t="shared" si="0"/>
        <v>422500</v>
      </c>
      <c r="G25" s="9"/>
      <c r="H25" s="9"/>
      <c r="I25" s="9"/>
      <c r="J25" s="9"/>
      <c r="K25" s="8"/>
      <c r="L25" s="8"/>
      <c r="M25" s="8"/>
    </row>
    <row r="26" spans="1:13" ht="40.5" customHeight="1">
      <c r="A26" s="102">
        <v>11011600</v>
      </c>
      <c r="B26" s="92" t="s">
        <v>124</v>
      </c>
      <c r="C26" s="103">
        <v>1255000</v>
      </c>
      <c r="D26" s="103"/>
      <c r="E26" s="103"/>
      <c r="F26" s="114">
        <f t="shared" si="0"/>
        <v>1255000</v>
      </c>
      <c r="G26" s="9"/>
      <c r="H26" s="9"/>
      <c r="I26" s="9"/>
      <c r="J26" s="9"/>
      <c r="K26" s="8"/>
      <c r="L26" s="8"/>
      <c r="M26" s="8"/>
    </row>
    <row r="27" spans="1:13" ht="19.5" customHeight="1">
      <c r="A27" s="33">
        <v>11020000</v>
      </c>
      <c r="B27" s="40" t="s">
        <v>14</v>
      </c>
      <c r="C27" s="100">
        <f>C28</f>
        <v>150000</v>
      </c>
      <c r="D27" s="100"/>
      <c r="E27" s="100"/>
      <c r="F27" s="105">
        <f t="shared" si="0"/>
        <v>150000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5">
        <v>11020200</v>
      </c>
      <c r="B28" s="38" t="s">
        <v>151</v>
      </c>
      <c r="C28" s="98">
        <v>150000</v>
      </c>
      <c r="D28" s="98"/>
      <c r="E28" s="98"/>
      <c r="F28" s="106">
        <f t="shared" si="0"/>
        <v>150000</v>
      </c>
      <c r="G28" s="9"/>
      <c r="H28" s="9"/>
      <c r="I28" s="9"/>
      <c r="J28" s="9"/>
      <c r="K28" s="8"/>
      <c r="L28" s="8"/>
      <c r="M28" s="8"/>
    </row>
    <row r="29" spans="1:13" ht="18.75" customHeight="1">
      <c r="A29" s="10">
        <v>12000000</v>
      </c>
      <c r="B29" s="41" t="s">
        <v>16</v>
      </c>
      <c r="C29" s="23"/>
      <c r="D29" s="113">
        <f>D30</f>
        <v>500000</v>
      </c>
      <c r="E29" s="113"/>
      <c r="F29" s="105">
        <f t="shared" si="0"/>
        <v>500000</v>
      </c>
      <c r="G29" s="9"/>
      <c r="H29" s="9"/>
      <c r="I29" s="9"/>
      <c r="J29" s="9"/>
      <c r="K29" s="8"/>
      <c r="L29" s="8"/>
      <c r="M29" s="8"/>
    </row>
    <row r="30" spans="1:13" ht="18.75" customHeight="1">
      <c r="A30" s="121">
        <v>12030000</v>
      </c>
      <c r="B30" s="122" t="s">
        <v>133</v>
      </c>
      <c r="C30" s="23"/>
      <c r="D30" s="113">
        <f>D31+D32</f>
        <v>500000</v>
      </c>
      <c r="E30" s="113"/>
      <c r="F30" s="105">
        <f t="shared" si="0"/>
        <v>500000</v>
      </c>
      <c r="G30" s="9"/>
      <c r="H30" s="9"/>
      <c r="I30" s="9"/>
      <c r="J30" s="9"/>
      <c r="K30" s="8"/>
      <c r="L30" s="8"/>
      <c r="M30" s="8"/>
    </row>
    <row r="31" spans="1:13" ht="34.5" customHeight="1">
      <c r="A31" s="123">
        <v>12030100</v>
      </c>
      <c r="B31" s="124" t="s">
        <v>152</v>
      </c>
      <c r="C31" s="24"/>
      <c r="D31" s="120">
        <v>200000</v>
      </c>
      <c r="E31" s="120"/>
      <c r="F31" s="114">
        <f t="shared" si="0"/>
        <v>200000</v>
      </c>
      <c r="G31" s="9"/>
      <c r="H31" s="9"/>
      <c r="I31" s="9"/>
      <c r="J31" s="9"/>
      <c r="K31" s="8"/>
      <c r="L31" s="8"/>
      <c r="M31" s="8"/>
    </row>
    <row r="32" spans="1:13" ht="36" customHeight="1">
      <c r="A32" s="123">
        <v>12030200</v>
      </c>
      <c r="B32" s="124" t="s">
        <v>202</v>
      </c>
      <c r="C32" s="24"/>
      <c r="D32" s="120">
        <v>300000</v>
      </c>
      <c r="E32" s="120"/>
      <c r="F32" s="114">
        <f t="shared" si="0"/>
        <v>300000</v>
      </c>
      <c r="G32" s="9"/>
      <c r="H32" s="9"/>
      <c r="I32" s="9"/>
      <c r="J32" s="9"/>
      <c r="K32" s="8"/>
      <c r="L32" s="8"/>
      <c r="M32" s="8"/>
    </row>
    <row r="33" spans="1:13" ht="34.5" customHeight="1">
      <c r="A33" s="33">
        <v>13000000</v>
      </c>
      <c r="B33" s="40" t="s">
        <v>153</v>
      </c>
      <c r="C33" s="100">
        <f>C34+C36</f>
        <v>37068700</v>
      </c>
      <c r="D33" s="100"/>
      <c r="E33" s="100"/>
      <c r="F33" s="105">
        <f t="shared" si="0"/>
        <v>37068700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33">
        <v>13030000</v>
      </c>
      <c r="B34" s="40" t="s">
        <v>154</v>
      </c>
      <c r="C34" s="100">
        <f>C35</f>
        <v>79000</v>
      </c>
      <c r="D34" s="100"/>
      <c r="E34" s="100"/>
      <c r="F34" s="105">
        <f t="shared" si="0"/>
        <v>79000</v>
      </c>
      <c r="G34" s="9"/>
      <c r="H34" s="9"/>
      <c r="I34" s="9"/>
      <c r="J34" s="9"/>
      <c r="K34" s="8"/>
      <c r="L34" s="8"/>
      <c r="M34" s="8"/>
    </row>
    <row r="35" spans="1:13" ht="37.5" customHeight="1">
      <c r="A35" s="15">
        <v>13030200</v>
      </c>
      <c r="B35" s="38" t="s">
        <v>155</v>
      </c>
      <c r="C35" s="98">
        <v>79000</v>
      </c>
      <c r="D35" s="98"/>
      <c r="E35" s="98"/>
      <c r="F35" s="106">
        <f t="shared" si="0"/>
        <v>79000</v>
      </c>
      <c r="G35" s="9"/>
      <c r="H35" s="9"/>
      <c r="I35" s="9"/>
      <c r="J35" s="9"/>
      <c r="K35" s="8"/>
      <c r="L35" s="8"/>
      <c r="M35" s="8"/>
    </row>
    <row r="36" spans="1:13" ht="36" customHeight="1">
      <c r="A36" s="33">
        <v>13050000</v>
      </c>
      <c r="B36" s="40" t="s">
        <v>141</v>
      </c>
      <c r="C36" s="101">
        <f>C37+C38+C39+C40</f>
        <v>36989700</v>
      </c>
      <c r="D36" s="101"/>
      <c r="E36" s="101"/>
      <c r="F36" s="110">
        <f t="shared" si="0"/>
        <v>36989700</v>
      </c>
      <c r="G36" s="115"/>
      <c r="H36" s="9"/>
      <c r="I36" s="9"/>
      <c r="J36" s="9"/>
      <c r="K36" s="8"/>
      <c r="L36" s="8"/>
      <c r="M36" s="8"/>
    </row>
    <row r="37" spans="1:13" ht="18.75" customHeight="1">
      <c r="A37" s="15">
        <v>13050100</v>
      </c>
      <c r="B37" s="38" t="s">
        <v>23</v>
      </c>
      <c r="C37" s="103">
        <f>12201500-306000</f>
        <v>11895500</v>
      </c>
      <c r="D37" s="103"/>
      <c r="E37" s="103"/>
      <c r="F37" s="114">
        <f t="shared" si="0"/>
        <v>11895500</v>
      </c>
      <c r="G37" s="115">
        <f>C36-36989700</f>
        <v>0</v>
      </c>
      <c r="H37" s="9"/>
      <c r="I37" s="9"/>
      <c r="J37" s="9"/>
      <c r="K37" s="8"/>
      <c r="L37" s="8"/>
      <c r="M37" s="8"/>
    </row>
    <row r="38" spans="1:13" ht="19.5" customHeight="1">
      <c r="A38" s="15">
        <v>13050200</v>
      </c>
      <c r="B38" s="38" t="s">
        <v>24</v>
      </c>
      <c r="C38" s="103">
        <v>20172500</v>
      </c>
      <c r="D38" s="103"/>
      <c r="E38" s="103"/>
      <c r="F38" s="114">
        <f t="shared" si="0"/>
        <v>20172500</v>
      </c>
      <c r="G38" s="9"/>
      <c r="H38" s="9"/>
      <c r="I38" s="9"/>
      <c r="J38" s="9"/>
      <c r="K38" s="8"/>
      <c r="L38" s="8"/>
      <c r="M38" s="8"/>
    </row>
    <row r="39" spans="1:13" ht="21" customHeight="1">
      <c r="A39" s="15">
        <v>13050300</v>
      </c>
      <c r="B39" s="38" t="s">
        <v>25</v>
      </c>
      <c r="C39" s="103">
        <v>941500</v>
      </c>
      <c r="D39" s="103"/>
      <c r="E39" s="103"/>
      <c r="F39" s="114">
        <f t="shared" si="0"/>
        <v>941500</v>
      </c>
      <c r="G39" s="9"/>
      <c r="H39" s="9"/>
      <c r="I39" s="9"/>
      <c r="J39" s="9"/>
      <c r="K39" s="8"/>
      <c r="L39" s="8"/>
      <c r="M39" s="8"/>
    </row>
    <row r="40" spans="1:13" ht="18.75" customHeight="1">
      <c r="A40" s="15">
        <v>13050500</v>
      </c>
      <c r="B40" s="38" t="s">
        <v>26</v>
      </c>
      <c r="C40" s="103">
        <v>3980200</v>
      </c>
      <c r="D40" s="103"/>
      <c r="E40" s="103"/>
      <c r="F40" s="114">
        <f t="shared" si="0"/>
        <v>3980200</v>
      </c>
      <c r="G40" s="9"/>
      <c r="H40" s="9"/>
      <c r="I40" s="9"/>
      <c r="J40" s="9"/>
      <c r="K40" s="8"/>
      <c r="L40" s="8"/>
      <c r="M40" s="8"/>
    </row>
    <row r="41" spans="1:13" ht="24" customHeight="1">
      <c r="A41" s="107">
        <v>18000000</v>
      </c>
      <c r="B41" s="108" t="s">
        <v>47</v>
      </c>
      <c r="C41" s="101">
        <f>C42+C45+C48+C63</f>
        <v>2958000</v>
      </c>
      <c r="D41" s="47">
        <f>D48+D63</f>
        <v>20527300</v>
      </c>
      <c r="E41" s="47">
        <f>E63</f>
        <v>20300000</v>
      </c>
      <c r="F41" s="110">
        <f>C41+D41</f>
        <v>23485300</v>
      </c>
      <c r="G41" s="12"/>
      <c r="H41" s="115"/>
      <c r="I41" s="9"/>
      <c r="J41" s="9"/>
      <c r="K41" s="8"/>
      <c r="L41" s="8"/>
      <c r="M41" s="8"/>
    </row>
    <row r="42" spans="1:13" ht="17.25" customHeight="1">
      <c r="A42" s="140">
        <v>18020000</v>
      </c>
      <c r="B42" s="141" t="s">
        <v>140</v>
      </c>
      <c r="C42" s="142">
        <f>C44+C43</f>
        <v>306000</v>
      </c>
      <c r="D42" s="143"/>
      <c r="E42" s="143"/>
      <c r="F42" s="144">
        <f>C42+D42</f>
        <v>306000</v>
      </c>
      <c r="G42" s="12"/>
      <c r="H42" s="115"/>
      <c r="I42" s="9"/>
      <c r="J42" s="9"/>
      <c r="K42" s="8"/>
      <c r="L42" s="8"/>
      <c r="M42" s="8"/>
    </row>
    <row r="43" spans="1:13" ht="37.5" customHeight="1">
      <c r="A43" s="138">
        <v>18020100</v>
      </c>
      <c r="B43" s="92" t="s">
        <v>156</v>
      </c>
      <c r="C43" s="103">
        <v>163000</v>
      </c>
      <c r="D43" s="46"/>
      <c r="E43" s="46"/>
      <c r="F43" s="114">
        <f>C43</f>
        <v>163000</v>
      </c>
      <c r="G43" s="12"/>
      <c r="H43" s="115"/>
      <c r="I43" s="9"/>
      <c r="J43" s="9"/>
      <c r="K43" s="8"/>
      <c r="L43" s="8"/>
      <c r="M43" s="8"/>
    </row>
    <row r="44" spans="1:13" ht="37.5" customHeight="1">
      <c r="A44" s="138">
        <v>18020200</v>
      </c>
      <c r="B44" s="92" t="s">
        <v>157</v>
      </c>
      <c r="C44" s="103">
        <v>143000</v>
      </c>
      <c r="D44" s="46"/>
      <c r="E44" s="46"/>
      <c r="F44" s="114">
        <f>C44</f>
        <v>143000</v>
      </c>
      <c r="G44" s="12"/>
      <c r="H44" s="115"/>
      <c r="I44" s="9"/>
      <c r="J44" s="9"/>
      <c r="K44" s="8"/>
      <c r="L44" s="8"/>
      <c r="M44" s="8"/>
    </row>
    <row r="45" spans="1:13" ht="19.5" customHeight="1">
      <c r="A45" s="145">
        <v>18030000</v>
      </c>
      <c r="B45" s="141" t="s">
        <v>138</v>
      </c>
      <c r="C45" s="142">
        <f>C46+C47</f>
        <v>52000</v>
      </c>
      <c r="D45" s="143"/>
      <c r="E45" s="143"/>
      <c r="F45" s="144">
        <f>F46+F47</f>
        <v>52000</v>
      </c>
      <c r="G45" s="12"/>
      <c r="H45" s="115"/>
      <c r="I45" s="9"/>
      <c r="J45" s="9"/>
      <c r="K45" s="8"/>
      <c r="L45" s="8"/>
      <c r="M45" s="8"/>
    </row>
    <row r="46" spans="1:13" ht="18" customHeight="1">
      <c r="A46" s="102">
        <v>18030100</v>
      </c>
      <c r="B46" s="92" t="s">
        <v>158</v>
      </c>
      <c r="C46" s="103">
        <v>26000</v>
      </c>
      <c r="D46" s="46"/>
      <c r="E46" s="46"/>
      <c r="F46" s="114">
        <v>26000</v>
      </c>
      <c r="G46" s="12"/>
      <c r="H46" s="115"/>
      <c r="I46" s="9"/>
      <c r="J46" s="9"/>
      <c r="K46" s="8"/>
      <c r="L46" s="8"/>
      <c r="M46" s="8"/>
    </row>
    <row r="47" spans="1:13" ht="19.5" customHeight="1" thickBot="1">
      <c r="A47" s="160">
        <v>18030200</v>
      </c>
      <c r="B47" s="161" t="s">
        <v>159</v>
      </c>
      <c r="C47" s="162">
        <v>26000</v>
      </c>
      <c r="D47" s="163"/>
      <c r="E47" s="163"/>
      <c r="F47" s="164">
        <v>26000</v>
      </c>
      <c r="G47" s="12"/>
      <c r="H47" s="115"/>
      <c r="I47" s="9"/>
      <c r="J47" s="9"/>
      <c r="K47" s="8"/>
      <c r="L47" s="8"/>
      <c r="M47" s="8"/>
    </row>
    <row r="48" spans="1:13" ht="36.75" customHeight="1">
      <c r="A48" s="165">
        <v>18040000</v>
      </c>
      <c r="B48" s="166" t="s">
        <v>135</v>
      </c>
      <c r="C48" s="167">
        <f>C49+C50+C51+C52+C53+C54+C55+C56+C57+C58+C59+C60+C61+C62</f>
        <v>2600000</v>
      </c>
      <c r="D48" s="167">
        <f>D49+D50+D51+D52+D53+D54+D55+D56+D57+D58+D59+D60+D61+D62</f>
        <v>227300</v>
      </c>
      <c r="E48" s="167">
        <f>E49+E50+E51+E52+E53+E54+E55+E56+E57+E58+E59+E60+E61+E62</f>
        <v>0</v>
      </c>
      <c r="F48" s="168">
        <f>F49+F50+F51+F52+F53+F54+F55+F56+F57+F58+F59+F60+F61+F62</f>
        <v>2827300</v>
      </c>
      <c r="G48" s="9"/>
      <c r="H48" s="9"/>
      <c r="I48" s="9"/>
      <c r="J48" s="9"/>
      <c r="K48" s="8"/>
      <c r="L48" s="8"/>
      <c r="M48" s="8"/>
    </row>
    <row r="49" spans="1:13" ht="41.25" customHeight="1">
      <c r="A49" s="102">
        <v>18040100</v>
      </c>
      <c r="B49" s="92" t="s">
        <v>160</v>
      </c>
      <c r="C49" s="103">
        <v>310000</v>
      </c>
      <c r="D49" s="139"/>
      <c r="E49" s="46"/>
      <c r="F49" s="114">
        <f aca="true" t="shared" si="1" ref="F49:F59">C49</f>
        <v>310000</v>
      </c>
      <c r="G49" s="9"/>
      <c r="H49" s="9"/>
      <c r="I49" s="9"/>
      <c r="J49" s="9"/>
      <c r="K49" s="8"/>
      <c r="L49" s="8"/>
      <c r="M49" s="8"/>
    </row>
    <row r="50" spans="1:13" ht="41.25" customHeight="1">
      <c r="A50" s="102">
        <v>18040200</v>
      </c>
      <c r="B50" s="92" t="s">
        <v>161</v>
      </c>
      <c r="C50" s="103">
        <v>979000</v>
      </c>
      <c r="D50" s="139"/>
      <c r="E50" s="46"/>
      <c r="F50" s="114">
        <f t="shared" si="1"/>
        <v>979000</v>
      </c>
      <c r="G50" s="9"/>
      <c r="H50" s="9"/>
      <c r="I50" s="9"/>
      <c r="J50" s="9"/>
      <c r="K50" s="8"/>
      <c r="L50" s="8"/>
      <c r="M50" s="8"/>
    </row>
    <row r="51" spans="1:13" ht="19.5" customHeight="1">
      <c r="A51" s="102">
        <v>18040300</v>
      </c>
      <c r="B51" s="92" t="s">
        <v>162</v>
      </c>
      <c r="C51" s="103">
        <v>100</v>
      </c>
      <c r="D51" s="139"/>
      <c r="E51" s="46"/>
      <c r="F51" s="114">
        <f t="shared" si="1"/>
        <v>100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02">
        <v>18040500</v>
      </c>
      <c r="B52" s="92" t="s">
        <v>163</v>
      </c>
      <c r="C52" s="103">
        <v>30000</v>
      </c>
      <c r="D52" s="139"/>
      <c r="E52" s="46"/>
      <c r="F52" s="114">
        <f t="shared" si="1"/>
        <v>30000</v>
      </c>
      <c r="G52" s="9"/>
      <c r="H52" s="9"/>
      <c r="I52" s="9"/>
      <c r="J52" s="9"/>
      <c r="K52" s="8"/>
      <c r="L52" s="8"/>
      <c r="M52" s="8"/>
    </row>
    <row r="53" spans="1:13" ht="33.75" customHeight="1">
      <c r="A53" s="102">
        <v>18040600</v>
      </c>
      <c r="B53" s="92" t="s">
        <v>164</v>
      </c>
      <c r="C53" s="103">
        <v>200000</v>
      </c>
      <c r="D53" s="139"/>
      <c r="E53" s="46"/>
      <c r="F53" s="114">
        <f t="shared" si="1"/>
        <v>200000</v>
      </c>
      <c r="G53" s="9"/>
      <c r="H53" s="9"/>
      <c r="I53" s="9"/>
      <c r="J53" s="9"/>
      <c r="K53" s="8"/>
      <c r="L53" s="8"/>
      <c r="M53" s="8"/>
    </row>
    <row r="54" spans="1:13" ht="33.75" customHeight="1">
      <c r="A54" s="102">
        <v>18040700</v>
      </c>
      <c r="B54" s="92" t="s">
        <v>165</v>
      </c>
      <c r="C54" s="103">
        <v>360000</v>
      </c>
      <c r="D54" s="139"/>
      <c r="E54" s="46"/>
      <c r="F54" s="114">
        <f t="shared" si="1"/>
        <v>360000</v>
      </c>
      <c r="G54" s="9"/>
      <c r="H54" s="9"/>
      <c r="I54" s="9"/>
      <c r="J54" s="9"/>
      <c r="K54" s="8"/>
      <c r="L54" s="8"/>
      <c r="M54" s="8"/>
    </row>
    <row r="55" spans="1:13" ht="36" customHeight="1">
      <c r="A55" s="102">
        <v>18040800</v>
      </c>
      <c r="B55" s="92" t="s">
        <v>166</v>
      </c>
      <c r="C55" s="103">
        <v>200000</v>
      </c>
      <c r="D55" s="139"/>
      <c r="E55" s="46"/>
      <c r="F55" s="114">
        <f t="shared" si="1"/>
        <v>200000</v>
      </c>
      <c r="G55" s="9"/>
      <c r="H55" s="9"/>
      <c r="I55" s="9"/>
      <c r="J55" s="9"/>
      <c r="K55" s="8"/>
      <c r="L55" s="8"/>
      <c r="M55" s="8"/>
    </row>
    <row r="56" spans="1:13" ht="36" customHeight="1">
      <c r="A56" s="102">
        <v>18040900</v>
      </c>
      <c r="B56" s="92" t="s">
        <v>167</v>
      </c>
      <c r="C56" s="103">
        <v>2000</v>
      </c>
      <c r="D56" s="139"/>
      <c r="E56" s="46"/>
      <c r="F56" s="114">
        <f t="shared" si="1"/>
        <v>2000</v>
      </c>
      <c r="G56" s="9"/>
      <c r="H56" s="9"/>
      <c r="I56" s="9"/>
      <c r="J56" s="9"/>
      <c r="K56" s="8"/>
      <c r="L56" s="8"/>
      <c r="M56" s="8"/>
    </row>
    <row r="57" spans="1:13" ht="36" customHeight="1">
      <c r="A57" s="102">
        <v>18041000</v>
      </c>
      <c r="B57" s="92" t="s">
        <v>168</v>
      </c>
      <c r="C57" s="103">
        <v>200</v>
      </c>
      <c r="D57" s="139"/>
      <c r="E57" s="46"/>
      <c r="F57" s="114">
        <f t="shared" si="1"/>
        <v>200</v>
      </c>
      <c r="G57" s="9"/>
      <c r="H57" s="9"/>
      <c r="I57" s="9"/>
      <c r="J57" s="9"/>
      <c r="K57" s="8"/>
      <c r="L57" s="8"/>
      <c r="M57" s="8"/>
    </row>
    <row r="58" spans="1:13" ht="36" customHeight="1">
      <c r="A58" s="102">
        <v>18041300</v>
      </c>
      <c r="B58" s="92" t="s">
        <v>169</v>
      </c>
      <c r="C58" s="103">
        <v>2000</v>
      </c>
      <c r="D58" s="139"/>
      <c r="E58" s="46"/>
      <c r="F58" s="114">
        <f t="shared" si="1"/>
        <v>2000</v>
      </c>
      <c r="G58" s="9"/>
      <c r="H58" s="9"/>
      <c r="I58" s="9"/>
      <c r="J58" s="9"/>
      <c r="K58" s="8"/>
      <c r="L58" s="8"/>
      <c r="M58" s="8"/>
    </row>
    <row r="59" spans="1:13" ht="36" customHeight="1">
      <c r="A59" s="102">
        <v>18041400</v>
      </c>
      <c r="B59" s="92" t="s">
        <v>170</v>
      </c>
      <c r="C59" s="103">
        <v>65000</v>
      </c>
      <c r="D59" s="139"/>
      <c r="E59" s="46"/>
      <c r="F59" s="114">
        <f t="shared" si="1"/>
        <v>65000</v>
      </c>
      <c r="G59" s="9"/>
      <c r="H59" s="9"/>
      <c r="I59" s="9"/>
      <c r="J59" s="9"/>
      <c r="K59" s="8"/>
      <c r="L59" s="8"/>
      <c r="M59" s="8"/>
    </row>
    <row r="60" spans="1:13" ht="78" customHeight="1">
      <c r="A60" s="102">
        <v>18041500</v>
      </c>
      <c r="B60" s="92" t="s">
        <v>171</v>
      </c>
      <c r="C60" s="103"/>
      <c r="D60" s="46">
        <v>227300</v>
      </c>
      <c r="E60" s="46"/>
      <c r="F60" s="114">
        <f>D60</f>
        <v>227300</v>
      </c>
      <c r="G60" s="9"/>
      <c r="H60" s="9"/>
      <c r="I60" s="9"/>
      <c r="J60" s="9"/>
      <c r="K60" s="8"/>
      <c r="L60" s="8"/>
      <c r="M60" s="8"/>
    </row>
    <row r="61" spans="1:13" ht="38.25" customHeight="1">
      <c r="A61" s="102">
        <v>18041700</v>
      </c>
      <c r="B61" s="92" t="s">
        <v>172</v>
      </c>
      <c r="C61" s="103">
        <v>447700</v>
      </c>
      <c r="D61" s="46"/>
      <c r="E61" s="46"/>
      <c r="F61" s="114">
        <f>C61</f>
        <v>447700</v>
      </c>
      <c r="G61" s="9"/>
      <c r="H61" s="9"/>
      <c r="I61" s="9"/>
      <c r="J61" s="9"/>
      <c r="K61" s="8"/>
      <c r="L61" s="8"/>
      <c r="M61" s="8"/>
    </row>
    <row r="62" spans="1:13" ht="36.75" customHeight="1">
      <c r="A62" s="102">
        <v>18041800</v>
      </c>
      <c r="B62" s="92" t="s">
        <v>173</v>
      </c>
      <c r="C62" s="103">
        <v>4000</v>
      </c>
      <c r="D62" s="46"/>
      <c r="E62" s="46"/>
      <c r="F62" s="114">
        <f>C62</f>
        <v>4000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07">
        <v>18050000</v>
      </c>
      <c r="B63" s="108" t="s">
        <v>174</v>
      </c>
      <c r="C63" s="47">
        <f>C64+C65</f>
        <v>0</v>
      </c>
      <c r="D63" s="101">
        <f>D64+D65</f>
        <v>20300000</v>
      </c>
      <c r="E63" s="101">
        <f>E64+E65</f>
        <v>20300000</v>
      </c>
      <c r="F63" s="110">
        <f>F64+F65</f>
        <v>20300000</v>
      </c>
      <c r="G63" s="9"/>
      <c r="H63" s="9"/>
      <c r="I63" s="9"/>
      <c r="J63" s="9"/>
      <c r="K63" s="8"/>
      <c r="L63" s="8"/>
      <c r="M63" s="8"/>
    </row>
    <row r="64" spans="1:13" ht="20.25" customHeight="1">
      <c r="A64" s="102">
        <v>18050300</v>
      </c>
      <c r="B64" s="92" t="s">
        <v>175</v>
      </c>
      <c r="C64" s="46"/>
      <c r="D64" s="98">
        <v>12600000</v>
      </c>
      <c r="E64" s="98">
        <f>D64</f>
        <v>12600000</v>
      </c>
      <c r="F64" s="106">
        <f aca="true" t="shared" si="2" ref="F64:F84">C64+D64</f>
        <v>12600000</v>
      </c>
      <c r="G64" s="9"/>
      <c r="H64" s="9"/>
      <c r="I64" s="9"/>
      <c r="J64" s="9"/>
      <c r="K64" s="8"/>
      <c r="L64" s="8"/>
      <c r="M64" s="8"/>
    </row>
    <row r="65" spans="1:13" ht="18" customHeight="1">
      <c r="A65" s="102">
        <v>18050400</v>
      </c>
      <c r="B65" s="92" t="s">
        <v>176</v>
      </c>
      <c r="C65" s="46"/>
      <c r="D65" s="98">
        <v>7700000</v>
      </c>
      <c r="E65" s="98">
        <f>D65</f>
        <v>7700000</v>
      </c>
      <c r="F65" s="106">
        <f t="shared" si="2"/>
        <v>7700000</v>
      </c>
      <c r="G65" s="9"/>
      <c r="H65" s="9"/>
      <c r="I65" s="9"/>
      <c r="J65" s="9"/>
      <c r="K65" s="8"/>
      <c r="L65" s="8"/>
      <c r="M65" s="8"/>
    </row>
    <row r="66" spans="1:13" ht="20.25" customHeight="1">
      <c r="A66" s="33">
        <v>19000000</v>
      </c>
      <c r="B66" s="141" t="s">
        <v>177</v>
      </c>
      <c r="C66" s="46"/>
      <c r="D66" s="130">
        <f>D67</f>
        <v>1250000</v>
      </c>
      <c r="E66" s="98"/>
      <c r="F66" s="147">
        <f aca="true" t="shared" si="3" ref="F66:F71">D66</f>
        <v>1250000</v>
      </c>
      <c r="G66" s="9"/>
      <c r="H66" s="9"/>
      <c r="I66" s="9"/>
      <c r="J66" s="9"/>
      <c r="K66" s="8"/>
      <c r="L66" s="8"/>
      <c r="M66" s="8"/>
    </row>
    <row r="67" spans="1:13" ht="18" customHeight="1">
      <c r="A67" s="33">
        <v>19010000</v>
      </c>
      <c r="B67" s="141" t="s">
        <v>178</v>
      </c>
      <c r="C67" s="46"/>
      <c r="D67" s="130">
        <f>D68+D69+D70+D71</f>
        <v>1250000</v>
      </c>
      <c r="E67" s="98"/>
      <c r="F67" s="147">
        <f t="shared" si="3"/>
        <v>1250000</v>
      </c>
      <c r="G67" s="9"/>
      <c r="H67" s="9"/>
      <c r="I67" s="9"/>
      <c r="J67" s="9"/>
      <c r="K67" s="8"/>
      <c r="L67" s="8"/>
      <c r="M67" s="8"/>
    </row>
    <row r="68" spans="1:13" ht="36.75" customHeight="1">
      <c r="A68" s="86">
        <v>19010100</v>
      </c>
      <c r="B68" s="146" t="s">
        <v>179</v>
      </c>
      <c r="C68" s="46"/>
      <c r="D68" s="98">
        <v>266250</v>
      </c>
      <c r="E68" s="98"/>
      <c r="F68" s="106">
        <f t="shared" si="3"/>
        <v>266250</v>
      </c>
      <c r="G68" s="9"/>
      <c r="H68" s="9"/>
      <c r="I68" s="9"/>
      <c r="J68" s="9"/>
      <c r="K68" s="8"/>
      <c r="L68" s="8"/>
      <c r="M68" s="8"/>
    </row>
    <row r="69" spans="1:13" ht="36.75" customHeight="1">
      <c r="A69" s="86">
        <v>19010200</v>
      </c>
      <c r="B69" s="146" t="s">
        <v>180</v>
      </c>
      <c r="C69" s="46"/>
      <c r="D69" s="98">
        <v>127500</v>
      </c>
      <c r="E69" s="98"/>
      <c r="F69" s="106">
        <f t="shared" si="3"/>
        <v>127500</v>
      </c>
      <c r="G69" s="9"/>
      <c r="H69" s="9"/>
      <c r="I69" s="9"/>
      <c r="J69" s="9"/>
      <c r="K69" s="8"/>
      <c r="L69" s="8"/>
      <c r="M69" s="8"/>
    </row>
    <row r="70" spans="1:13" ht="55.5" customHeight="1">
      <c r="A70" s="86">
        <v>19010300</v>
      </c>
      <c r="B70" s="146" t="s">
        <v>181</v>
      </c>
      <c r="C70" s="46"/>
      <c r="D70" s="98">
        <v>450000</v>
      </c>
      <c r="E70" s="98"/>
      <c r="F70" s="106">
        <f t="shared" si="3"/>
        <v>450000</v>
      </c>
      <c r="G70" s="9"/>
      <c r="H70" s="9"/>
      <c r="I70" s="9"/>
      <c r="J70" s="9"/>
      <c r="K70" s="8"/>
      <c r="L70" s="8"/>
      <c r="M70" s="8"/>
    </row>
    <row r="71" spans="1:13" ht="39.75" customHeight="1">
      <c r="A71" s="86">
        <v>19010500</v>
      </c>
      <c r="B71" s="146" t="s">
        <v>182</v>
      </c>
      <c r="C71" s="46"/>
      <c r="D71" s="98">
        <v>406250</v>
      </c>
      <c r="E71" s="98"/>
      <c r="F71" s="106">
        <f t="shared" si="3"/>
        <v>406250</v>
      </c>
      <c r="G71" s="9"/>
      <c r="H71" s="9"/>
      <c r="I71" s="9"/>
      <c r="J71" s="9"/>
      <c r="K71" s="8"/>
      <c r="L71" s="8"/>
      <c r="M71" s="8"/>
    </row>
    <row r="72" spans="1:13" ht="21" customHeight="1">
      <c r="A72" s="33">
        <v>20000000</v>
      </c>
      <c r="B72" s="96" t="s">
        <v>61</v>
      </c>
      <c r="C72" s="101">
        <f>C73+C77+C85</f>
        <v>6214580</v>
      </c>
      <c r="D72" s="101">
        <f>SUM(D89+D86)</f>
        <v>28679106</v>
      </c>
      <c r="E72" s="47"/>
      <c r="F72" s="110">
        <f>C72+D72</f>
        <v>34893686</v>
      </c>
      <c r="G72" s="9"/>
      <c r="H72" s="9"/>
      <c r="I72" s="9"/>
      <c r="J72" s="9"/>
      <c r="K72" s="8"/>
      <c r="L72" s="8"/>
      <c r="M72" s="8"/>
    </row>
    <row r="73" spans="1:13" ht="22.5" customHeight="1">
      <c r="A73" s="33">
        <v>21000000</v>
      </c>
      <c r="B73" s="40" t="s">
        <v>62</v>
      </c>
      <c r="C73" s="19">
        <f>C74+C75</f>
        <v>90100</v>
      </c>
      <c r="D73" s="19"/>
      <c r="E73" s="19"/>
      <c r="F73" s="20">
        <f t="shared" si="2"/>
        <v>90100</v>
      </c>
      <c r="G73" s="9"/>
      <c r="H73" s="9"/>
      <c r="I73" s="9"/>
      <c r="J73" s="9"/>
      <c r="K73" s="8"/>
      <c r="L73" s="8"/>
      <c r="M73" s="8"/>
    </row>
    <row r="74" spans="1:13" ht="36" customHeight="1">
      <c r="A74" s="86">
        <v>21010300</v>
      </c>
      <c r="B74" s="87" t="s">
        <v>127</v>
      </c>
      <c r="C74" s="99">
        <v>70000</v>
      </c>
      <c r="D74" s="88"/>
      <c r="E74" s="88"/>
      <c r="F74" s="89">
        <f t="shared" si="2"/>
        <v>70000</v>
      </c>
      <c r="G74" s="9"/>
      <c r="H74" s="9"/>
      <c r="I74" s="9"/>
      <c r="J74" s="9"/>
      <c r="K74" s="8"/>
      <c r="L74" s="8"/>
      <c r="M74" s="8"/>
    </row>
    <row r="75" spans="1:13" ht="17.25" customHeight="1">
      <c r="A75" s="107">
        <v>21080000</v>
      </c>
      <c r="B75" s="108" t="s">
        <v>63</v>
      </c>
      <c r="C75" s="100">
        <f>SUM(C76)</f>
        <v>20100</v>
      </c>
      <c r="D75" s="100"/>
      <c r="E75" s="100"/>
      <c r="F75" s="105">
        <f t="shared" si="2"/>
        <v>20100</v>
      </c>
      <c r="G75" s="9"/>
      <c r="H75" s="9"/>
      <c r="I75" s="9"/>
      <c r="J75" s="9"/>
      <c r="K75" s="8"/>
      <c r="L75" s="8"/>
      <c r="M75" s="8"/>
    </row>
    <row r="76" spans="1:13" ht="17.25" customHeight="1">
      <c r="A76" s="102">
        <v>21081100</v>
      </c>
      <c r="B76" s="92" t="s">
        <v>71</v>
      </c>
      <c r="C76" s="103">
        <v>20100</v>
      </c>
      <c r="D76" s="46"/>
      <c r="E76" s="46"/>
      <c r="F76" s="91">
        <f t="shared" si="2"/>
        <v>20100</v>
      </c>
      <c r="G76" s="9"/>
      <c r="H76" s="9"/>
      <c r="I76" s="9"/>
      <c r="J76" s="9"/>
      <c r="K76" s="8"/>
      <c r="L76" s="8"/>
      <c r="M76" s="8"/>
    </row>
    <row r="77" spans="1:13" ht="33.75" customHeight="1">
      <c r="A77" s="33">
        <v>22000000</v>
      </c>
      <c r="B77" s="40" t="s">
        <v>183</v>
      </c>
      <c r="C77" s="101">
        <f>C80+C82+C78</f>
        <v>4838480</v>
      </c>
      <c r="D77" s="101">
        <f>D80+D82+D78</f>
        <v>0</v>
      </c>
      <c r="E77" s="101">
        <f>E80+E82+E78</f>
        <v>0</v>
      </c>
      <c r="F77" s="110">
        <f>F80+F82+F78</f>
        <v>4838480</v>
      </c>
      <c r="G77" s="9"/>
      <c r="H77" s="9"/>
      <c r="I77" s="9"/>
      <c r="J77" s="9"/>
      <c r="K77" s="8"/>
      <c r="L77" s="8"/>
      <c r="M77" s="8"/>
    </row>
    <row r="78" spans="1:13" ht="21" customHeight="1">
      <c r="A78" s="33">
        <v>22010000</v>
      </c>
      <c r="B78" s="40" t="s">
        <v>184</v>
      </c>
      <c r="C78" s="100">
        <f>C79</f>
        <v>175000</v>
      </c>
      <c r="D78" s="19"/>
      <c r="E78" s="19"/>
      <c r="F78" s="105">
        <f>F79</f>
        <v>175000</v>
      </c>
      <c r="G78" s="9"/>
      <c r="H78" s="9"/>
      <c r="I78" s="9"/>
      <c r="J78" s="9"/>
      <c r="K78" s="8"/>
      <c r="L78" s="8"/>
      <c r="M78" s="8"/>
    </row>
    <row r="79" spans="1:13" ht="36.75" customHeight="1">
      <c r="A79" s="86">
        <v>22010300</v>
      </c>
      <c r="B79" s="87" t="s">
        <v>185</v>
      </c>
      <c r="C79" s="99">
        <v>175000</v>
      </c>
      <c r="D79" s="88"/>
      <c r="E79" s="88"/>
      <c r="F79" s="148">
        <f>C79</f>
        <v>175000</v>
      </c>
      <c r="G79" s="9"/>
      <c r="H79" s="9"/>
      <c r="I79" s="9"/>
      <c r="J79" s="9"/>
      <c r="K79" s="8"/>
      <c r="L79" s="8"/>
      <c r="M79" s="8"/>
    </row>
    <row r="80" spans="1:13" ht="36.75" customHeight="1">
      <c r="A80" s="107">
        <v>22080000</v>
      </c>
      <c r="B80" s="108" t="s">
        <v>128</v>
      </c>
      <c r="C80" s="101">
        <f>C81</f>
        <v>2100000</v>
      </c>
      <c r="D80" s="47"/>
      <c r="E80" s="19"/>
      <c r="F80" s="105">
        <f t="shared" si="2"/>
        <v>2100000</v>
      </c>
      <c r="G80" s="9"/>
      <c r="H80" s="9"/>
      <c r="I80" s="9"/>
      <c r="J80" s="9"/>
      <c r="K80" s="8"/>
      <c r="L80" s="8"/>
      <c r="M80" s="8"/>
    </row>
    <row r="81" spans="1:13" ht="54" customHeight="1" thickBot="1">
      <c r="A81" s="160">
        <v>22080400</v>
      </c>
      <c r="B81" s="161" t="s">
        <v>186</v>
      </c>
      <c r="C81" s="162">
        <v>2100000</v>
      </c>
      <c r="D81" s="163"/>
      <c r="E81" s="163"/>
      <c r="F81" s="169">
        <f t="shared" si="2"/>
        <v>2100000</v>
      </c>
      <c r="G81" s="9"/>
      <c r="H81" s="9"/>
      <c r="I81" s="9"/>
      <c r="J81" s="9"/>
      <c r="K81" s="8"/>
      <c r="L81" s="8"/>
      <c r="M81" s="8"/>
    </row>
    <row r="82" spans="1:13" ht="18" customHeight="1">
      <c r="A82" s="170">
        <v>22090000</v>
      </c>
      <c r="B82" s="171" t="s">
        <v>68</v>
      </c>
      <c r="C82" s="167">
        <f>C83+C84</f>
        <v>2563480</v>
      </c>
      <c r="D82" s="172"/>
      <c r="E82" s="172"/>
      <c r="F82" s="168">
        <f t="shared" si="2"/>
        <v>2563480</v>
      </c>
      <c r="G82" s="9"/>
      <c r="H82" s="9"/>
      <c r="I82" s="9"/>
      <c r="J82" s="9"/>
      <c r="K82" s="8"/>
      <c r="L82" s="8"/>
      <c r="M82" s="8"/>
    </row>
    <row r="83" spans="1:13" ht="58.5" customHeight="1">
      <c r="A83" s="102">
        <v>22090100</v>
      </c>
      <c r="B83" s="109" t="s">
        <v>69</v>
      </c>
      <c r="C83" s="103">
        <v>2480880</v>
      </c>
      <c r="D83" s="46"/>
      <c r="E83" s="46"/>
      <c r="F83" s="91">
        <f t="shared" si="2"/>
        <v>2480880</v>
      </c>
      <c r="G83" s="9"/>
      <c r="H83" s="9"/>
      <c r="I83" s="9"/>
      <c r="J83" s="9"/>
      <c r="K83" s="8"/>
      <c r="L83" s="8"/>
      <c r="M83" s="8"/>
    </row>
    <row r="84" spans="1:13" ht="53.25" customHeight="1">
      <c r="A84" s="102">
        <v>22090400</v>
      </c>
      <c r="B84" s="109" t="s">
        <v>70</v>
      </c>
      <c r="C84" s="103">
        <v>82600</v>
      </c>
      <c r="D84" s="46"/>
      <c r="E84" s="46"/>
      <c r="F84" s="91">
        <f t="shared" si="2"/>
        <v>82600</v>
      </c>
      <c r="G84" s="9"/>
      <c r="H84" s="9"/>
      <c r="I84" s="9"/>
      <c r="J84" s="9"/>
      <c r="K84" s="8"/>
      <c r="L84" s="8"/>
      <c r="M84" s="8"/>
    </row>
    <row r="85" spans="1:13" ht="21" customHeight="1">
      <c r="A85" s="33">
        <v>24000000</v>
      </c>
      <c r="B85" s="40" t="s">
        <v>72</v>
      </c>
      <c r="C85" s="101">
        <f>C86</f>
        <v>1286000</v>
      </c>
      <c r="D85" s="101">
        <f>D86</f>
        <v>250000</v>
      </c>
      <c r="E85" s="47"/>
      <c r="F85" s="110">
        <f>C85+D85</f>
        <v>1536000</v>
      </c>
      <c r="G85" s="9"/>
      <c r="H85" s="9"/>
      <c r="I85" s="9"/>
      <c r="J85" s="9"/>
      <c r="K85" s="8"/>
      <c r="L85" s="8"/>
      <c r="M85" s="8"/>
    </row>
    <row r="86" spans="1:13" ht="18.75">
      <c r="A86" s="33">
        <v>24060000</v>
      </c>
      <c r="B86" s="40" t="s">
        <v>63</v>
      </c>
      <c r="C86" s="100">
        <f>C87</f>
        <v>1286000</v>
      </c>
      <c r="D86" s="100">
        <f>D88</f>
        <v>250000</v>
      </c>
      <c r="E86" s="19"/>
      <c r="F86" s="105">
        <f>C86+D86</f>
        <v>1536000</v>
      </c>
      <c r="G86" s="9"/>
      <c r="H86" s="9"/>
      <c r="I86" s="9"/>
      <c r="J86" s="9"/>
      <c r="K86" s="8"/>
      <c r="L86" s="8"/>
      <c r="M86" s="8"/>
    </row>
    <row r="87" spans="1:13" ht="18.75">
      <c r="A87" s="15">
        <v>24060300</v>
      </c>
      <c r="B87" s="38" t="s">
        <v>63</v>
      </c>
      <c r="C87" s="98">
        <v>1286000</v>
      </c>
      <c r="D87" s="21"/>
      <c r="E87" s="21"/>
      <c r="F87" s="22">
        <f aca="true" t="shared" si="4" ref="F87:F104">C87+D87</f>
        <v>1286000</v>
      </c>
      <c r="G87" s="9"/>
      <c r="H87" s="9"/>
      <c r="I87" s="9"/>
      <c r="J87" s="9"/>
      <c r="K87" s="8"/>
      <c r="L87" s="8"/>
      <c r="M87" s="8"/>
    </row>
    <row r="88" spans="1:13" ht="54" customHeight="1">
      <c r="A88" s="15">
        <v>24062100</v>
      </c>
      <c r="B88" s="68" t="s">
        <v>187</v>
      </c>
      <c r="C88" s="21"/>
      <c r="D88" s="98">
        <v>250000</v>
      </c>
      <c r="E88" s="21"/>
      <c r="F88" s="22">
        <f t="shared" si="4"/>
        <v>250000</v>
      </c>
      <c r="G88" s="9"/>
      <c r="H88" s="9"/>
      <c r="I88" s="9"/>
      <c r="J88" s="9"/>
      <c r="K88" s="8"/>
      <c r="L88" s="8"/>
      <c r="M88" s="8"/>
    </row>
    <row r="89" spans="1:13" ht="15.75" customHeight="1">
      <c r="A89" s="33">
        <v>25000000</v>
      </c>
      <c r="B89" s="40" t="s">
        <v>91</v>
      </c>
      <c r="C89" s="47"/>
      <c r="D89" s="101">
        <f>D90+D95</f>
        <v>28429106</v>
      </c>
      <c r="E89" s="47"/>
      <c r="F89" s="90">
        <f t="shared" si="4"/>
        <v>28429106</v>
      </c>
      <c r="G89" s="9"/>
      <c r="H89" s="9"/>
      <c r="I89" s="9"/>
      <c r="J89" s="9"/>
      <c r="K89" s="8"/>
      <c r="L89" s="8"/>
      <c r="M89" s="8"/>
    </row>
    <row r="90" spans="1:13" ht="34.5" customHeight="1">
      <c r="A90" s="33">
        <v>25010000</v>
      </c>
      <c r="B90" s="40" t="s">
        <v>188</v>
      </c>
      <c r="C90" s="47"/>
      <c r="D90" s="101">
        <f>D91+D92+D93+D94</f>
        <v>28429106</v>
      </c>
      <c r="E90" s="101"/>
      <c r="F90" s="110">
        <f t="shared" si="4"/>
        <v>28429106</v>
      </c>
      <c r="G90" s="9"/>
      <c r="H90" s="83"/>
      <c r="I90" s="9"/>
      <c r="J90" s="9"/>
      <c r="K90" s="8"/>
      <c r="L90" s="8"/>
      <c r="M90" s="8"/>
    </row>
    <row r="91" spans="1:13" ht="37.5">
      <c r="A91" s="102">
        <v>25010100</v>
      </c>
      <c r="B91" s="109" t="s">
        <v>189</v>
      </c>
      <c r="C91" s="46"/>
      <c r="D91" s="103">
        <v>27473428</v>
      </c>
      <c r="E91" s="103"/>
      <c r="F91" s="114">
        <f t="shared" si="4"/>
        <v>27473428</v>
      </c>
      <c r="G91" s="83"/>
      <c r="H91" s="9"/>
      <c r="I91" s="9"/>
      <c r="J91" s="9"/>
      <c r="K91" s="8"/>
      <c r="L91" s="8"/>
      <c r="M91" s="8"/>
    </row>
    <row r="92" spans="1:13" ht="37.5">
      <c r="A92" s="102">
        <v>25010200</v>
      </c>
      <c r="B92" s="109" t="s">
        <v>190</v>
      </c>
      <c r="C92" s="46"/>
      <c r="D92" s="103">
        <v>88177</v>
      </c>
      <c r="E92" s="103"/>
      <c r="F92" s="114">
        <f t="shared" si="4"/>
        <v>88177</v>
      </c>
      <c r="G92" s="9"/>
      <c r="H92" s="9"/>
      <c r="I92" s="9"/>
      <c r="J92" s="9"/>
      <c r="K92" s="8"/>
      <c r="L92" s="8"/>
      <c r="M92" s="8"/>
    </row>
    <row r="93" spans="1:13" ht="18" customHeight="1">
      <c r="A93" s="102">
        <v>25010300</v>
      </c>
      <c r="B93" s="109" t="s">
        <v>95</v>
      </c>
      <c r="C93" s="46"/>
      <c r="D93" s="103">
        <v>792301</v>
      </c>
      <c r="E93" s="103"/>
      <c r="F93" s="114">
        <f t="shared" si="4"/>
        <v>792301</v>
      </c>
      <c r="G93" s="9"/>
      <c r="H93" s="9"/>
      <c r="I93" s="9"/>
      <c r="J93" s="9"/>
      <c r="K93" s="8"/>
      <c r="L93" s="8"/>
      <c r="M93" s="8"/>
    </row>
    <row r="94" spans="1:13" ht="37.5" customHeight="1">
      <c r="A94" s="102">
        <v>25010400</v>
      </c>
      <c r="B94" s="109" t="s">
        <v>191</v>
      </c>
      <c r="C94" s="46"/>
      <c r="D94" s="103">
        <v>75200</v>
      </c>
      <c r="E94" s="103"/>
      <c r="F94" s="114">
        <f t="shared" si="4"/>
        <v>75200</v>
      </c>
      <c r="G94" s="9"/>
      <c r="H94" s="9"/>
      <c r="I94" s="9"/>
      <c r="J94" s="9"/>
      <c r="K94" s="8"/>
      <c r="L94" s="8"/>
      <c r="M94" s="8"/>
    </row>
    <row r="95" spans="1:13" ht="21.75" customHeight="1">
      <c r="A95" s="107">
        <v>25020000</v>
      </c>
      <c r="B95" s="108" t="s">
        <v>96</v>
      </c>
      <c r="C95" s="47"/>
      <c r="D95" s="101"/>
      <c r="E95" s="101"/>
      <c r="F95" s="110">
        <f t="shared" si="4"/>
        <v>0</v>
      </c>
      <c r="G95" s="9"/>
      <c r="H95" s="9"/>
      <c r="I95" s="9"/>
      <c r="J95" s="9"/>
      <c r="K95" s="8"/>
      <c r="L95" s="8"/>
      <c r="M95" s="8"/>
    </row>
    <row r="96" spans="1:13" ht="16.5" customHeight="1">
      <c r="A96" s="102">
        <v>25020100</v>
      </c>
      <c r="B96" s="92" t="s">
        <v>197</v>
      </c>
      <c r="C96" s="46"/>
      <c r="D96" s="103"/>
      <c r="E96" s="103"/>
      <c r="F96" s="114">
        <f t="shared" si="4"/>
        <v>0</v>
      </c>
      <c r="G96" s="9"/>
      <c r="H96" s="9"/>
      <c r="I96" s="9"/>
      <c r="J96" s="9"/>
      <c r="K96" s="8"/>
      <c r="L96" s="8"/>
      <c r="M96" s="8"/>
    </row>
    <row r="97" spans="1:13" ht="60" customHeight="1">
      <c r="A97" s="102">
        <v>25020200</v>
      </c>
      <c r="B97" s="109" t="s">
        <v>198</v>
      </c>
      <c r="C97" s="46"/>
      <c r="D97" s="103"/>
      <c r="E97" s="103"/>
      <c r="F97" s="114">
        <f t="shared" si="4"/>
        <v>0</v>
      </c>
      <c r="G97" s="9"/>
      <c r="H97" s="9"/>
      <c r="I97" s="9"/>
      <c r="J97" s="9"/>
      <c r="K97" s="8"/>
      <c r="L97" s="8"/>
      <c r="M97" s="8"/>
    </row>
    <row r="98" spans="1:13" ht="20.25" customHeight="1">
      <c r="A98" s="10">
        <v>30000000</v>
      </c>
      <c r="B98" s="97" t="s">
        <v>74</v>
      </c>
      <c r="C98" s="19">
        <f>C99+C101</f>
        <v>0</v>
      </c>
      <c r="D98" s="100">
        <f>D99+D101</f>
        <v>13434500</v>
      </c>
      <c r="E98" s="100">
        <f>E99+E101</f>
        <v>13434500</v>
      </c>
      <c r="F98" s="105">
        <f t="shared" si="4"/>
        <v>13434500</v>
      </c>
      <c r="G98" s="9"/>
      <c r="H98" s="9"/>
      <c r="I98" s="9"/>
      <c r="J98" s="9"/>
      <c r="K98" s="8"/>
      <c r="L98" s="8"/>
      <c r="M98" s="8"/>
    </row>
    <row r="99" spans="1:13" ht="19.5" customHeight="1">
      <c r="A99" s="10">
        <v>31000000</v>
      </c>
      <c r="B99" s="41" t="s">
        <v>75</v>
      </c>
      <c r="C99" s="19">
        <f>C100</f>
        <v>0</v>
      </c>
      <c r="D99" s="100">
        <f>D100</f>
        <v>6176900</v>
      </c>
      <c r="E99" s="100">
        <f>E100</f>
        <v>6176900</v>
      </c>
      <c r="F99" s="105">
        <f t="shared" si="4"/>
        <v>6176900</v>
      </c>
      <c r="G99" s="9"/>
      <c r="H99" s="9"/>
      <c r="I99" s="9"/>
      <c r="J99" s="9"/>
      <c r="K99" s="8"/>
      <c r="L99" s="8"/>
      <c r="M99" s="8"/>
    </row>
    <row r="100" spans="1:13" ht="56.25">
      <c r="A100" s="11">
        <v>31030000</v>
      </c>
      <c r="B100" s="69" t="s">
        <v>192</v>
      </c>
      <c r="C100" s="21"/>
      <c r="D100" s="98">
        <v>6176900</v>
      </c>
      <c r="E100" s="98">
        <f>D100</f>
        <v>6176900</v>
      </c>
      <c r="F100" s="22">
        <f t="shared" si="4"/>
        <v>6176900</v>
      </c>
      <c r="G100" s="9"/>
      <c r="H100" s="9"/>
      <c r="I100" s="9"/>
      <c r="J100" s="9"/>
      <c r="K100" s="8"/>
      <c r="L100" s="8"/>
      <c r="M100" s="8"/>
    </row>
    <row r="101" spans="1:13" ht="18.75" customHeight="1">
      <c r="A101" s="10">
        <v>33000000</v>
      </c>
      <c r="B101" s="41" t="s">
        <v>193</v>
      </c>
      <c r="C101" s="19">
        <f>C102</f>
        <v>0</v>
      </c>
      <c r="D101" s="100">
        <f>D102</f>
        <v>7257600</v>
      </c>
      <c r="E101" s="100">
        <f>E102</f>
        <v>7257600</v>
      </c>
      <c r="F101" s="105">
        <f t="shared" si="4"/>
        <v>7257600</v>
      </c>
      <c r="G101" s="9"/>
      <c r="H101" s="9"/>
      <c r="I101" s="9"/>
      <c r="J101" s="9"/>
      <c r="K101" s="8"/>
      <c r="L101" s="8"/>
      <c r="M101" s="8"/>
    </row>
    <row r="102" spans="1:13" ht="16.5" customHeight="1">
      <c r="A102" s="11">
        <v>33010000</v>
      </c>
      <c r="B102" s="42" t="s">
        <v>194</v>
      </c>
      <c r="C102" s="21"/>
      <c r="D102" s="103">
        <f>D103</f>
        <v>7257600</v>
      </c>
      <c r="E102" s="98">
        <f>D102</f>
        <v>7257600</v>
      </c>
      <c r="F102" s="106">
        <f t="shared" si="4"/>
        <v>7257600</v>
      </c>
      <c r="G102" s="9"/>
      <c r="H102" s="9"/>
      <c r="I102" s="9"/>
      <c r="J102" s="9"/>
      <c r="K102" s="8"/>
      <c r="L102" s="8"/>
      <c r="M102" s="8"/>
    </row>
    <row r="103" spans="1:13" ht="131.25" customHeight="1">
      <c r="A103" s="11">
        <v>33010100</v>
      </c>
      <c r="B103" s="42" t="s">
        <v>195</v>
      </c>
      <c r="C103" s="21"/>
      <c r="D103" s="103">
        <v>7257600</v>
      </c>
      <c r="E103" s="98">
        <f>D103</f>
        <v>7257600</v>
      </c>
      <c r="F103" s="106">
        <f>C103+D103</f>
        <v>7257600</v>
      </c>
      <c r="G103" s="9"/>
      <c r="H103" s="9"/>
      <c r="I103" s="9"/>
      <c r="J103" s="9"/>
      <c r="K103" s="8"/>
      <c r="L103" s="8"/>
      <c r="M103" s="8"/>
    </row>
    <row r="104" spans="1:13" ht="16.5" customHeight="1">
      <c r="A104" s="10">
        <v>50000000</v>
      </c>
      <c r="B104" s="97" t="s">
        <v>79</v>
      </c>
      <c r="C104" s="19"/>
      <c r="D104" s="100">
        <f>D105</f>
        <v>500000</v>
      </c>
      <c r="E104" s="98"/>
      <c r="F104" s="105">
        <f t="shared" si="4"/>
        <v>500000</v>
      </c>
      <c r="G104" s="9"/>
      <c r="H104" s="9"/>
      <c r="I104" s="9"/>
      <c r="J104" s="9"/>
      <c r="K104" s="8"/>
      <c r="L104" s="8"/>
      <c r="M104" s="8"/>
    </row>
    <row r="105" spans="1:13" ht="59.25" customHeight="1" thickBot="1">
      <c r="A105" s="149">
        <v>50110000</v>
      </c>
      <c r="B105" s="150" t="s">
        <v>125</v>
      </c>
      <c r="C105" s="151"/>
      <c r="D105" s="152">
        <v>500000</v>
      </c>
      <c r="E105" s="151"/>
      <c r="F105" s="153">
        <f>D105</f>
        <v>500000</v>
      </c>
      <c r="G105" s="9"/>
      <c r="H105" s="9"/>
      <c r="I105" s="9"/>
      <c r="J105" s="9"/>
      <c r="K105" s="8"/>
      <c r="L105" s="8"/>
      <c r="M105" s="8"/>
    </row>
    <row r="106" spans="1:13" ht="18.75" customHeight="1" thickBot="1">
      <c r="A106" s="35"/>
      <c r="B106" s="44" t="s">
        <v>84</v>
      </c>
      <c r="C106" s="104">
        <f>C72+C14</f>
        <v>277447380</v>
      </c>
      <c r="D106" s="104">
        <f>D72+D14+D98+D104</f>
        <v>64890906</v>
      </c>
      <c r="E106" s="104">
        <f>E98+E63</f>
        <v>33734500</v>
      </c>
      <c r="F106" s="111">
        <f aca="true" t="shared" si="5" ref="F106:F120">C106+D106</f>
        <v>342338286</v>
      </c>
      <c r="G106" s="9"/>
      <c r="H106" s="81"/>
      <c r="I106" s="14"/>
      <c r="J106" s="14"/>
      <c r="K106" s="8"/>
      <c r="L106" s="8"/>
      <c r="M106" s="8"/>
    </row>
    <row r="107" spans="1:13" ht="18" customHeight="1">
      <c r="A107" s="82">
        <v>40000000</v>
      </c>
      <c r="B107" s="131" t="s">
        <v>85</v>
      </c>
      <c r="C107" s="132">
        <f>C110+C111</f>
        <v>306234600</v>
      </c>
      <c r="D107" s="132">
        <f>D108</f>
        <v>624309</v>
      </c>
      <c r="E107" s="132">
        <f>E108</f>
        <v>500000</v>
      </c>
      <c r="F107" s="133">
        <f>C107+D107</f>
        <v>306858909</v>
      </c>
      <c r="G107" s="9"/>
      <c r="H107" s="9"/>
      <c r="I107" s="9"/>
      <c r="J107" s="9"/>
      <c r="K107" s="8"/>
      <c r="L107" s="8"/>
      <c r="M107" s="8"/>
    </row>
    <row r="108" spans="1:13" ht="17.25" customHeight="1">
      <c r="A108" s="33">
        <v>41000000</v>
      </c>
      <c r="B108" s="40" t="s">
        <v>86</v>
      </c>
      <c r="C108" s="130">
        <f>C107</f>
        <v>306234600</v>
      </c>
      <c r="D108" s="100">
        <f>D111</f>
        <v>624309</v>
      </c>
      <c r="E108" s="100">
        <f>E111</f>
        <v>500000</v>
      </c>
      <c r="F108" s="105">
        <f t="shared" si="5"/>
        <v>306858909</v>
      </c>
      <c r="G108" s="9"/>
      <c r="H108" s="9"/>
      <c r="I108" s="9"/>
      <c r="J108" s="9"/>
      <c r="K108" s="8"/>
      <c r="L108" s="8"/>
      <c r="M108" s="8"/>
    </row>
    <row r="109" spans="1:13" ht="20.25" customHeight="1">
      <c r="A109" s="33">
        <v>41020000</v>
      </c>
      <c r="B109" s="40" t="s">
        <v>87</v>
      </c>
      <c r="C109" s="100">
        <f>C110</f>
        <v>110893900</v>
      </c>
      <c r="D109" s="100"/>
      <c r="E109" s="100"/>
      <c r="F109" s="105">
        <f>C109+D109</f>
        <v>110893900</v>
      </c>
      <c r="G109" s="9"/>
      <c r="H109" s="9"/>
      <c r="I109" s="9"/>
      <c r="J109" s="9"/>
      <c r="K109" s="8"/>
      <c r="L109" s="8"/>
      <c r="M109" s="8"/>
    </row>
    <row r="110" spans="1:13" ht="36" customHeight="1">
      <c r="A110" s="102">
        <v>41020100</v>
      </c>
      <c r="B110" s="92" t="s">
        <v>196</v>
      </c>
      <c r="C110" s="103">
        <v>110893900</v>
      </c>
      <c r="D110" s="103"/>
      <c r="E110" s="103"/>
      <c r="F110" s="114">
        <f t="shared" si="5"/>
        <v>110893900</v>
      </c>
      <c r="G110" s="9"/>
      <c r="H110" s="9"/>
      <c r="I110" s="9"/>
      <c r="J110" s="9"/>
      <c r="K110" s="8"/>
      <c r="L110" s="8"/>
      <c r="M110" s="8"/>
    </row>
    <row r="111" spans="1:13" ht="21.75" customHeight="1">
      <c r="A111" s="33">
        <v>41030000</v>
      </c>
      <c r="B111" s="40" t="s">
        <v>89</v>
      </c>
      <c r="C111" s="100">
        <f>C112+C113+C114+C115+C117+C118+C119+C120+C121</f>
        <v>195340700</v>
      </c>
      <c r="D111" s="100">
        <f>D112+D113+D114+D115+D117+D118+D119+D120+D121</f>
        <v>624309</v>
      </c>
      <c r="E111" s="100">
        <f>E112+E113+E114+E115+E117+E118+E119+E120+E121</f>
        <v>500000</v>
      </c>
      <c r="F111" s="105">
        <f>F112+F113+F114+F115+F117+F118+F119+F120+F121</f>
        <v>195965009</v>
      </c>
      <c r="G111" s="115">
        <f>F112+F113+F114+F115+F118+F120+F121+F117</f>
        <v>195591109</v>
      </c>
      <c r="H111" s="9"/>
      <c r="I111" s="9"/>
      <c r="J111" s="9"/>
      <c r="K111" s="8"/>
      <c r="L111" s="8"/>
      <c r="M111" s="8"/>
    </row>
    <row r="112" spans="1:13" ht="78.75" customHeight="1">
      <c r="A112" s="102">
        <v>41030600</v>
      </c>
      <c r="B112" s="109" t="s">
        <v>115</v>
      </c>
      <c r="C112" s="103">
        <v>128949300</v>
      </c>
      <c r="D112" s="46"/>
      <c r="E112" s="46"/>
      <c r="F112" s="114">
        <f t="shared" si="5"/>
        <v>128949300</v>
      </c>
      <c r="G112" s="9"/>
      <c r="H112" s="9"/>
      <c r="I112" s="9"/>
      <c r="J112" s="9"/>
      <c r="K112" s="8"/>
      <c r="L112" s="8"/>
      <c r="M112" s="8"/>
    </row>
    <row r="113" spans="1:13" ht="110.25" customHeight="1" thickBot="1">
      <c r="A113" s="160">
        <v>41030800</v>
      </c>
      <c r="B113" s="173" t="s">
        <v>129</v>
      </c>
      <c r="C113" s="162">
        <v>51598300</v>
      </c>
      <c r="D113" s="163"/>
      <c r="E113" s="163"/>
      <c r="F113" s="164">
        <f t="shared" si="5"/>
        <v>51598300</v>
      </c>
      <c r="G113" s="83" t="e">
        <f>C113+C114+C112+C115+C120+#REF!+C121</f>
        <v>#REF!</v>
      </c>
      <c r="H113" s="83">
        <f>C112+C113+C114+C115+C118+C120+C121</f>
        <v>194733500</v>
      </c>
      <c r="I113" s="9"/>
      <c r="J113" s="9"/>
      <c r="K113" s="8"/>
      <c r="L113" s="8"/>
      <c r="M113" s="8"/>
    </row>
    <row r="114" spans="1:13" ht="243" customHeight="1">
      <c r="A114" s="174">
        <v>41030900</v>
      </c>
      <c r="B114" s="175" t="s">
        <v>203</v>
      </c>
      <c r="C114" s="176">
        <v>12352300</v>
      </c>
      <c r="D114" s="177"/>
      <c r="E114" s="177"/>
      <c r="F114" s="178">
        <f t="shared" si="5"/>
        <v>12352300</v>
      </c>
      <c r="G114" s="9"/>
      <c r="H114" s="9"/>
      <c r="I114" s="9"/>
      <c r="J114" s="9"/>
      <c r="K114" s="8"/>
      <c r="L114" s="8"/>
      <c r="M114" s="8"/>
    </row>
    <row r="115" spans="1:13" ht="76.5" customHeight="1">
      <c r="A115" s="102">
        <v>41031000</v>
      </c>
      <c r="B115" s="71" t="s">
        <v>107</v>
      </c>
      <c r="C115" s="103">
        <v>182300</v>
      </c>
      <c r="D115" s="112"/>
      <c r="E115" s="46"/>
      <c r="F115" s="114">
        <f t="shared" si="5"/>
        <v>182300</v>
      </c>
      <c r="G115" s="9"/>
      <c r="H115" s="9"/>
      <c r="I115" s="9"/>
      <c r="J115" s="9"/>
      <c r="K115" s="8"/>
      <c r="L115" s="8"/>
      <c r="M115" s="8"/>
    </row>
    <row r="116" spans="1:13" ht="92.25" customHeight="1" hidden="1">
      <c r="A116" s="102">
        <v>41032300</v>
      </c>
      <c r="B116" s="71" t="s">
        <v>130</v>
      </c>
      <c r="C116" s="103"/>
      <c r="D116" s="46"/>
      <c r="E116" s="46"/>
      <c r="F116" s="114">
        <f t="shared" si="5"/>
        <v>0</v>
      </c>
      <c r="G116" s="9"/>
      <c r="H116" s="9"/>
      <c r="I116" s="9"/>
      <c r="J116" s="9"/>
      <c r="K116" s="8"/>
      <c r="L116" s="8"/>
      <c r="M116" s="8"/>
    </row>
    <row r="117" spans="1:13" ht="102" customHeight="1">
      <c r="A117" s="102">
        <v>41034200</v>
      </c>
      <c r="B117" s="154" t="s">
        <v>139</v>
      </c>
      <c r="C117" s="98">
        <v>233300</v>
      </c>
      <c r="D117" s="21"/>
      <c r="E117" s="21"/>
      <c r="F117" s="106">
        <f>C117</f>
        <v>233300</v>
      </c>
      <c r="G117" s="9"/>
      <c r="H117" s="9"/>
      <c r="I117" s="9"/>
      <c r="J117" s="9"/>
      <c r="K117" s="8"/>
      <c r="L117" s="8"/>
      <c r="M117" s="8"/>
    </row>
    <row r="118" spans="1:13" ht="133.5" customHeight="1">
      <c r="A118" s="102">
        <v>41034300</v>
      </c>
      <c r="B118" s="93" t="s">
        <v>204</v>
      </c>
      <c r="C118" s="103"/>
      <c r="D118" s="103">
        <v>124309</v>
      </c>
      <c r="E118" s="139"/>
      <c r="F118" s="114">
        <f t="shared" si="5"/>
        <v>124309</v>
      </c>
      <c r="G118" s="9"/>
      <c r="H118" s="103">
        <v>39792</v>
      </c>
      <c r="I118" s="9"/>
      <c r="J118" s="9"/>
      <c r="K118" s="8"/>
      <c r="L118" s="8"/>
      <c r="M118" s="8"/>
    </row>
    <row r="119" spans="1:13" ht="24" customHeight="1">
      <c r="A119" s="102">
        <v>41035000</v>
      </c>
      <c r="B119" s="128" t="s">
        <v>137</v>
      </c>
      <c r="C119" s="103">
        <v>373900</v>
      </c>
      <c r="D119" s="103"/>
      <c r="E119" s="103"/>
      <c r="F119" s="114">
        <f>C119</f>
        <v>373900</v>
      </c>
      <c r="G119" s="9"/>
      <c r="H119" s="9"/>
      <c r="I119" s="9"/>
      <c r="J119" s="9"/>
      <c r="K119" s="8"/>
      <c r="L119" s="8"/>
      <c r="M119" s="8"/>
    </row>
    <row r="120" spans="1:13" ht="107.25" customHeight="1">
      <c r="A120" s="102">
        <v>41035800</v>
      </c>
      <c r="B120" s="71" t="s">
        <v>116</v>
      </c>
      <c r="C120" s="103">
        <v>1651300</v>
      </c>
      <c r="D120" s="46"/>
      <c r="E120" s="46"/>
      <c r="F120" s="114">
        <f t="shared" si="5"/>
        <v>1651300</v>
      </c>
      <c r="G120" s="9"/>
      <c r="H120" s="53"/>
      <c r="I120" s="9"/>
      <c r="J120" s="9"/>
      <c r="K120" s="8"/>
      <c r="L120" s="8"/>
      <c r="M120" s="8"/>
    </row>
    <row r="121" spans="1:13" ht="69.75" customHeight="1" thickBot="1">
      <c r="A121" s="102">
        <v>41036300</v>
      </c>
      <c r="B121" s="158" t="s">
        <v>199</v>
      </c>
      <c r="C121" s="103"/>
      <c r="D121" s="46">
        <v>500000</v>
      </c>
      <c r="E121" s="46">
        <f>D121</f>
        <v>500000</v>
      </c>
      <c r="F121" s="114">
        <f>E121</f>
        <v>500000</v>
      </c>
      <c r="G121" s="9"/>
      <c r="H121" s="53"/>
      <c r="I121" s="9"/>
      <c r="J121" s="9"/>
      <c r="K121" s="8"/>
      <c r="L121" s="8"/>
      <c r="M121" s="8"/>
    </row>
    <row r="122" spans="1:13" ht="24.75" customHeight="1" thickBot="1">
      <c r="A122" s="49"/>
      <c r="B122" s="44" t="s">
        <v>132</v>
      </c>
      <c r="C122" s="127">
        <f>C107+C106</f>
        <v>583681980</v>
      </c>
      <c r="D122" s="127">
        <f>D107+D106</f>
        <v>65515215</v>
      </c>
      <c r="E122" s="127">
        <f>E107+E106</f>
        <v>34234500</v>
      </c>
      <c r="F122" s="111">
        <f>C122+D122</f>
        <v>649197195</v>
      </c>
      <c r="G122" s="81"/>
      <c r="H122" s="134"/>
      <c r="I122" s="14"/>
      <c r="J122" s="14"/>
      <c r="K122" s="8"/>
      <c r="L122" s="8"/>
      <c r="M122" s="8"/>
    </row>
    <row r="123" spans="1:13" ht="23.25" customHeight="1" thickBot="1">
      <c r="A123" s="125"/>
      <c r="B123" s="126" t="s">
        <v>126</v>
      </c>
      <c r="C123" s="135">
        <f>C106+(C110-1067900)+(C114-1159200)+(C117-190335)+C119</f>
        <v>398883345</v>
      </c>
      <c r="D123" s="136">
        <f>D106</f>
        <v>64890906</v>
      </c>
      <c r="E123" s="136">
        <f>E106</f>
        <v>33734500</v>
      </c>
      <c r="F123" s="137">
        <f>C123+D123</f>
        <v>463774251</v>
      </c>
      <c r="G123" s="8"/>
      <c r="H123" s="85">
        <f>C123+D123</f>
        <v>463774251</v>
      </c>
      <c r="I123" s="8"/>
      <c r="J123" s="8"/>
      <c r="K123" s="8"/>
      <c r="L123" s="8"/>
      <c r="M123" s="8"/>
    </row>
    <row r="124" spans="1:13" ht="105" customHeight="1">
      <c r="A124" s="188"/>
      <c r="B124" s="188"/>
      <c r="C124" s="188"/>
      <c r="D124" s="188"/>
      <c r="E124" s="188"/>
      <c r="F124" s="188"/>
      <c r="G124" s="8"/>
      <c r="H124" s="54"/>
      <c r="I124" s="8"/>
      <c r="J124" s="8"/>
      <c r="K124" s="8"/>
      <c r="L124" s="8"/>
      <c r="M124" s="8"/>
    </row>
    <row r="125" spans="1:8" ht="37.5" customHeight="1">
      <c r="A125" s="196" t="s">
        <v>205</v>
      </c>
      <c r="B125" s="196"/>
      <c r="C125" s="94"/>
      <c r="D125" s="85"/>
      <c r="E125" s="180" t="s">
        <v>206</v>
      </c>
      <c r="F125" s="179"/>
      <c r="H125" s="6"/>
    </row>
    <row r="126" spans="1:8" ht="72.75" customHeight="1">
      <c r="A126" s="155"/>
      <c r="B126" s="156"/>
      <c r="C126" s="94"/>
      <c r="D126" s="85"/>
      <c r="E126" s="179"/>
      <c r="F126" s="179"/>
      <c r="H126" s="6"/>
    </row>
    <row r="127" spans="1:8" ht="12.75">
      <c r="A127" s="157"/>
      <c r="B127" s="157"/>
      <c r="D127" s="84"/>
      <c r="E127" s="129"/>
      <c r="F127" s="129"/>
      <c r="H127" s="6"/>
    </row>
    <row r="128" spans="2:8" ht="70.5" customHeight="1">
      <c r="B128" s="56"/>
      <c r="H128" s="55"/>
    </row>
    <row r="129" spans="2:8" ht="18.75">
      <c r="B129" s="56"/>
      <c r="E129" s="84"/>
      <c r="H129" s="6"/>
    </row>
    <row r="130" spans="2:8" ht="97.5" customHeight="1">
      <c r="B130" s="56"/>
      <c r="H130" s="6"/>
    </row>
    <row r="131" spans="2:8" ht="18.75">
      <c r="B131" s="56"/>
      <c r="H131" s="6"/>
    </row>
    <row r="132" spans="2:8" ht="18.75">
      <c r="B132" s="57"/>
      <c r="H132" s="6"/>
    </row>
    <row r="133" spans="2:8" ht="18.75">
      <c r="B133" s="57"/>
      <c r="H133" s="6"/>
    </row>
    <row r="134" spans="2:8" ht="56.25" customHeight="1">
      <c r="B134" s="57"/>
      <c r="H134" s="6"/>
    </row>
    <row r="135" spans="2:8" ht="18.75">
      <c r="B135" s="57"/>
      <c r="H135" s="6"/>
    </row>
    <row r="136" spans="2:8" ht="18.75">
      <c r="B136" s="57"/>
      <c r="H136" s="6"/>
    </row>
    <row r="137" spans="2:8" ht="18.75">
      <c r="B137" s="57"/>
      <c r="H137" s="55"/>
    </row>
    <row r="138" spans="2:8" ht="18.75">
      <c r="B138" s="58"/>
      <c r="H138" s="6"/>
    </row>
    <row r="139" spans="2:8" ht="18.75">
      <c r="B139" s="59"/>
      <c r="H139" s="55"/>
    </row>
    <row r="140" spans="2:8" ht="18.75">
      <c r="B140" s="60"/>
      <c r="H140" s="6"/>
    </row>
    <row r="141" ht="18.75">
      <c r="B141" s="60"/>
    </row>
    <row r="142" ht="18.75">
      <c r="B142" s="60"/>
    </row>
    <row r="143" ht="18.75">
      <c r="B143" s="60"/>
    </row>
    <row r="144" ht="18.75">
      <c r="B144" s="61"/>
    </row>
    <row r="145" ht="18.75">
      <c r="B145" s="60"/>
    </row>
    <row r="146" ht="18.75">
      <c r="B146" s="60"/>
    </row>
    <row r="147" ht="18.75">
      <c r="B147" s="60"/>
    </row>
    <row r="148" ht="18.75">
      <c r="B148" s="60"/>
    </row>
    <row r="149" ht="18.75">
      <c r="B149" s="60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14.75" customHeight="1">
      <c r="B155" s="61"/>
    </row>
    <row r="156" ht="18.75">
      <c r="B156" s="60"/>
    </row>
    <row r="157" ht="129.75" customHeight="1">
      <c r="B157" s="61"/>
    </row>
    <row r="158" ht="18.75">
      <c r="B158" s="60"/>
    </row>
    <row r="159" ht="18.75">
      <c r="B159" s="59"/>
    </row>
    <row r="160" ht="18.75">
      <c r="B160" s="59"/>
    </row>
    <row r="161" ht="18.75">
      <c r="B161" s="59"/>
    </row>
    <row r="162" ht="18.75">
      <c r="B162" s="59"/>
    </row>
    <row r="163" ht="18.75">
      <c r="B163" s="59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62"/>
    </row>
    <row r="179" ht="18.75">
      <c r="B179" s="62"/>
    </row>
    <row r="180" ht="18.75">
      <c r="B180" s="62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</sheetData>
  <sheetProtection/>
  <mergeCells count="8">
    <mergeCell ref="A8:F8"/>
    <mergeCell ref="D11:E11"/>
    <mergeCell ref="A124:F124"/>
    <mergeCell ref="A125:B125"/>
    <mergeCell ref="F11:F12"/>
    <mergeCell ref="A11:A12"/>
    <mergeCell ref="B11:B12"/>
    <mergeCell ref="C11:C12"/>
  </mergeCells>
  <printOptions/>
  <pageMargins left="0.4330708661417323" right="0.1968503937007874" top="0.6" bottom="0.5118110236220472" header="0.37" footer="0.5118110236220472"/>
  <pageSetup horizontalDpi="600" verticalDpi="600" orientation="portrait" paperSize="9" scale="63" r:id="rId1"/>
  <headerFooter alignWithMargins="0">
    <oddHeader>&amp;C&amp;14&amp;P</oddHeader>
  </headerFooter>
  <rowBreaks count="4" manualBreakCount="4">
    <brk id="47" max="5" man="1"/>
    <brk id="81" max="5" man="1"/>
    <brk id="113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2011-02-28T07:50:28Z</cp:lastPrinted>
  <dcterms:created xsi:type="dcterms:W3CDTF">2004-12-24T05:28:18Z</dcterms:created>
  <dcterms:modified xsi:type="dcterms:W3CDTF">2011-02-28T07:54:03Z</dcterms:modified>
  <cp:category/>
  <cp:version/>
  <cp:contentType/>
  <cp:contentStatus/>
</cp:coreProperties>
</file>