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Додаток 2" sheetId="1" r:id="rId1"/>
    <sheet name="Додаток 3" sheetId="2" r:id="rId2"/>
    <sheet name="Додаток 1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<sst xmlns="http://schemas.openxmlformats.org/spreadsheetml/2006/main" count="80" uniqueCount="58">
  <si>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№ з/п</t>
  </si>
  <si>
    <t>Кількість членів сім'ї</t>
  </si>
  <si>
    <t>Середня гранична площа для отримання державної підтримки, кв. м</t>
  </si>
  <si>
    <t>Кількість сімей, які перебувають на квратирному обліку на 01.01.11</t>
  </si>
  <si>
    <t>усього</t>
  </si>
  <si>
    <t>з них мають право на забезпечення доступним житлом (орієнтовно)</t>
  </si>
  <si>
    <t>1</t>
  </si>
  <si>
    <t>2</t>
  </si>
  <si>
    <t>3</t>
  </si>
  <si>
    <t>4</t>
  </si>
  <si>
    <t>1 особа</t>
  </si>
  <si>
    <t>31,5</t>
  </si>
  <si>
    <t>4043</t>
  </si>
  <si>
    <t>1326</t>
  </si>
  <si>
    <t>29</t>
  </si>
  <si>
    <t>Розрахунок необхідних фінансових ресурсів</t>
  </si>
  <si>
    <t>Середня гранична вартість житла*,                                     тис. грн.</t>
  </si>
  <si>
    <t>Сумарна гранична площа житла для отримання державної підтримки,                                    кв. м</t>
  </si>
  <si>
    <t>Прогнозні обсяги фінансових ресурсів, необхідних для реалізації Програми за джерелами фінансування</t>
  </si>
  <si>
    <t>Джерела фінансування</t>
  </si>
  <si>
    <t>у тому числі по рокам, тис. грн.</t>
  </si>
  <si>
    <t>Усього</t>
  </si>
  <si>
    <t>Державний бюджет</t>
  </si>
  <si>
    <t>Міський бюджет</t>
  </si>
  <si>
    <t xml:space="preserve">Кошти громадян </t>
  </si>
  <si>
    <t>Кошти інвесторов</t>
  </si>
  <si>
    <t>2011</t>
  </si>
  <si>
    <t>2012</t>
  </si>
  <si>
    <t>2013</t>
  </si>
  <si>
    <t>2014</t>
  </si>
  <si>
    <t>2015</t>
  </si>
  <si>
    <t>2016</t>
  </si>
  <si>
    <t>-</t>
  </si>
  <si>
    <t>Середня гранична сума державної підтримки,                       тис. грн.</t>
  </si>
  <si>
    <t>РАЗОМ</t>
  </si>
  <si>
    <t>Кількість житла, яке планується побудувати (придбати)                                    Всього</t>
  </si>
  <si>
    <t>1142</t>
  </si>
  <si>
    <t>6</t>
  </si>
  <si>
    <t>5-6 осіб</t>
  </si>
  <si>
    <t>2 особи</t>
  </si>
  <si>
    <t>52,5</t>
  </si>
  <si>
    <t>73,5</t>
  </si>
  <si>
    <t>3 особи</t>
  </si>
  <si>
    <t>4 особи</t>
  </si>
  <si>
    <t>94,5</t>
  </si>
  <si>
    <t>121,05</t>
  </si>
  <si>
    <t>619</t>
  </si>
  <si>
    <t>927</t>
  </si>
  <si>
    <t>807</t>
  </si>
  <si>
    <t>Перший заступник міського голови                                                                                    В.Дзядух</t>
  </si>
  <si>
    <t>Очікувані результати виконання Програми</t>
  </si>
  <si>
    <t>Обсяг фінансування, тис. грн.</t>
  </si>
  <si>
    <t>Додаток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Програми будівництва (придбання) доступного житла у м. Кіровограді                                              на 2011 - 2017 роки</t>
  </si>
  <si>
    <t>* - гранична вартість 1 кв. метра загальної площі житла у Кіровоградській області відповідно до ПКМУ від 20.04.11 № 437 складає 4934 грн.</t>
  </si>
  <si>
    <t>Додаток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Програми будівництва (придбання) доступного житла у м. Кіровограді                                              на 2011 - 2017 роки</t>
  </si>
  <si>
    <t>Додаток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Програми будівництва (придбання) доступного житла  у м. Кіровограді    на 2011 - 2017 роки</t>
  </si>
  <si>
    <t>кількість квартир</t>
  </si>
  <si>
    <t>загальна площа, кв. 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</si>
</sst>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9" fontId="19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164" fontId="15" fillId="0" borderId="0" xfId="0" applyNumberFormat="1" applyFont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164" fontId="17" fillId="0" borderId="12" xfId="0" applyNumberFormat="1" applyFont="1" applyBorder="1" applyAlignment="1">
      <alignment horizontal="center" vertical="top" wrapText="1"/>
    </xf>
    <xf numFmtId="164" fontId="17" fillId="0" borderId="12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 wrapText="1"/>
    </xf>
    <xf numFmtId="164" fontId="24" fillId="0" borderId="13" xfId="0" applyNumberFormat="1" applyFont="1" applyBorder="1" applyAlignment="1">
      <alignment horizontal="center" vertical="top" wrapText="1"/>
    </xf>
    <xf numFmtId="164" fontId="24" fillId="0" borderId="12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left" vertical="top" wrapText="1"/>
    </xf>
    <xf numFmtId="1" fontId="17" fillId="0" borderId="12" xfId="0" applyNumberFormat="1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left" vertical="top" wrapText="1"/>
    </xf>
    <xf numFmtId="1" fontId="17" fillId="0" borderId="13" xfId="0" applyNumberFormat="1" applyFont="1" applyBorder="1" applyAlignment="1">
      <alignment horizontal="center" vertical="top" wrapText="1"/>
    </xf>
    <xf numFmtId="164" fontId="17" fillId="0" borderId="13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vertical="top"/>
    </xf>
    <xf numFmtId="49" fontId="24" fillId="0" borderId="12" xfId="0" applyNumberFormat="1" applyFont="1" applyBorder="1" applyAlignment="1">
      <alignment horizontal="center" vertical="top" wrapText="1"/>
    </xf>
    <xf numFmtId="1" fontId="24" fillId="0" borderId="12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center" textRotation="90" wrapText="1"/>
    </xf>
    <xf numFmtId="2" fontId="24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49" fontId="20" fillId="0" borderId="0" xfId="0" applyNumberFormat="1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4.28125" style="0" customWidth="1"/>
    <col min="2" max="2" width="18.7109375" style="0" customWidth="1"/>
    <col min="3" max="3" width="14.421875" style="0" customWidth="1"/>
    <col min="4" max="4" width="12.421875" style="0" customWidth="1"/>
    <col min="5" max="5" width="18.28125" style="0" customWidth="1"/>
    <col min="6" max="6" width="19.00390625" style="0" customWidth="1"/>
    <col min="7" max="7" width="19.57421875" style="0" customWidth="1"/>
    <col min="8" max="8" width="16.7109375" style="0" customWidth="1"/>
  </cols>
  <sheetData>
    <row r="1" spans="1:12" ht="94.5" customHeight="1">
      <c r="A1" s="1"/>
      <c r="B1" s="1"/>
      <c r="C1" s="1"/>
      <c r="D1" s="1"/>
      <c r="E1" s="1"/>
      <c r="F1" s="33"/>
      <c r="G1" s="57" t="s">
        <v>54</v>
      </c>
      <c r="H1" s="57"/>
      <c r="I1" s="48"/>
      <c r="J1" s="48"/>
      <c r="K1" s="48"/>
      <c r="L1" s="33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12" ht="24" customHeight="1">
      <c r="A3" s="54" t="s">
        <v>15</v>
      </c>
      <c r="B3" s="54"/>
      <c r="C3" s="54"/>
      <c r="D3" s="54"/>
      <c r="E3" s="54"/>
      <c r="F3" s="54"/>
      <c r="G3" s="54"/>
      <c r="H3" s="54"/>
      <c r="I3" s="32"/>
      <c r="J3" s="32"/>
      <c r="K3" s="32"/>
      <c r="L3" s="32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s="3" customFormat="1" ht="62.25" customHeight="1">
      <c r="A5" s="52" t="s">
        <v>0</v>
      </c>
      <c r="B5" s="52" t="s">
        <v>1</v>
      </c>
      <c r="C5" s="52" t="s">
        <v>2</v>
      </c>
      <c r="D5" s="55" t="s">
        <v>3</v>
      </c>
      <c r="E5" s="56"/>
      <c r="F5" s="52" t="s">
        <v>17</v>
      </c>
      <c r="G5" s="52" t="s">
        <v>16</v>
      </c>
      <c r="H5" s="52" t="s">
        <v>33</v>
      </c>
    </row>
    <row r="6" spans="1:8" s="3" customFormat="1" ht="99" customHeight="1">
      <c r="A6" s="53"/>
      <c r="B6" s="53"/>
      <c r="C6" s="53"/>
      <c r="D6" s="25" t="s">
        <v>4</v>
      </c>
      <c r="E6" s="25" t="s">
        <v>5</v>
      </c>
      <c r="F6" s="53"/>
      <c r="G6" s="53"/>
      <c r="H6" s="53"/>
    </row>
    <row r="7" spans="1:8" ht="21.75" customHeight="1">
      <c r="A7" s="19" t="s">
        <v>6</v>
      </c>
      <c r="B7" s="26" t="s">
        <v>10</v>
      </c>
      <c r="C7" s="19" t="s">
        <v>11</v>
      </c>
      <c r="D7" s="19" t="s">
        <v>36</v>
      </c>
      <c r="E7" s="27">
        <v>228</v>
      </c>
      <c r="F7" s="20">
        <f>C7*E7</f>
        <v>7182</v>
      </c>
      <c r="G7" s="20">
        <f>F7*4.934</f>
        <v>35435.988</v>
      </c>
      <c r="H7" s="20">
        <f>G7*0.3</f>
        <v>10630.7964</v>
      </c>
    </row>
    <row r="8" spans="1:8" ht="22.5" customHeight="1">
      <c r="A8" s="19" t="s">
        <v>7</v>
      </c>
      <c r="B8" s="26" t="s">
        <v>39</v>
      </c>
      <c r="C8" s="19" t="s">
        <v>40</v>
      </c>
      <c r="D8" s="19" t="s">
        <v>46</v>
      </c>
      <c r="E8" s="27">
        <v>224</v>
      </c>
      <c r="F8" s="20">
        <f>C8*E8</f>
        <v>11760</v>
      </c>
      <c r="G8" s="20">
        <f>F8*4.934</f>
        <v>58023.840000000004</v>
      </c>
      <c r="H8" s="20">
        <f>G8*0.3</f>
        <v>17407.152000000002</v>
      </c>
    </row>
    <row r="9" spans="1:8" ht="22.5" customHeight="1">
      <c r="A9" s="19" t="s">
        <v>8</v>
      </c>
      <c r="B9" s="26" t="s">
        <v>42</v>
      </c>
      <c r="C9" s="19" t="s">
        <v>41</v>
      </c>
      <c r="D9" s="19" t="s">
        <v>47</v>
      </c>
      <c r="E9" s="27">
        <v>285</v>
      </c>
      <c r="F9" s="20">
        <f>C9*E9</f>
        <v>20947.5</v>
      </c>
      <c r="G9" s="20">
        <f>F9*4.934</f>
        <v>103354.965</v>
      </c>
      <c r="H9" s="20">
        <f>G9*0.3</f>
        <v>31006.489499999996</v>
      </c>
    </row>
    <row r="10" spans="1:8" ht="23.25" customHeight="1">
      <c r="A10" s="19" t="s">
        <v>9</v>
      </c>
      <c r="B10" s="26" t="s">
        <v>43</v>
      </c>
      <c r="C10" s="19" t="s">
        <v>44</v>
      </c>
      <c r="D10" s="19" t="s">
        <v>13</v>
      </c>
      <c r="E10" s="27">
        <v>65</v>
      </c>
      <c r="F10" s="20">
        <f>C10*E10</f>
        <v>6142.5</v>
      </c>
      <c r="G10" s="20">
        <f>F10*4.934</f>
        <v>30307.095</v>
      </c>
      <c r="H10" s="20">
        <f>G10*0.3</f>
        <v>9092.1285</v>
      </c>
    </row>
    <row r="11" spans="1:8" ht="22.5" customHeight="1">
      <c r="A11" s="28" t="s">
        <v>37</v>
      </c>
      <c r="B11" s="29" t="s">
        <v>38</v>
      </c>
      <c r="C11" s="28" t="s">
        <v>45</v>
      </c>
      <c r="D11" s="28" t="s">
        <v>14</v>
      </c>
      <c r="E11" s="30">
        <v>5</v>
      </c>
      <c r="F11" s="31">
        <f>C11*E11</f>
        <v>605.25</v>
      </c>
      <c r="G11" s="20">
        <f>F11*4.934</f>
        <v>2986.3035</v>
      </c>
      <c r="H11" s="31">
        <f>G11*0.3</f>
        <v>895.89105</v>
      </c>
    </row>
    <row r="12" spans="1:8" ht="22.5" customHeight="1">
      <c r="A12" s="58" t="s">
        <v>34</v>
      </c>
      <c r="B12" s="59"/>
      <c r="C12" s="60"/>
      <c r="D12" s="34" t="s">
        <v>12</v>
      </c>
      <c r="E12" s="35">
        <f>SUM(E7:E11)</f>
        <v>807</v>
      </c>
      <c r="F12" s="37">
        <f>SUM(F7:F11)</f>
        <v>46637.25</v>
      </c>
      <c r="G12" s="37">
        <f>SUM(G7:G11)</f>
        <v>230108.19150000002</v>
      </c>
      <c r="H12" s="37">
        <f>SUM(H7:H11)</f>
        <v>69032.45745</v>
      </c>
    </row>
    <row r="13" spans="1:8" ht="12" customHeight="1">
      <c r="A13" s="6"/>
      <c r="B13" s="7"/>
      <c r="C13" s="6"/>
      <c r="D13" s="6"/>
      <c r="E13" s="8"/>
      <c r="F13" s="9"/>
      <c r="G13" s="9"/>
      <c r="H13" s="9"/>
    </row>
    <row r="14" spans="1:8" ht="18.75" customHeight="1">
      <c r="A14" s="50" t="s">
        <v>53</v>
      </c>
      <c r="B14" s="50"/>
      <c r="C14" s="50"/>
      <c r="D14" s="50"/>
      <c r="E14" s="50"/>
      <c r="F14" s="50"/>
      <c r="G14" s="50"/>
      <c r="H14" s="50"/>
    </row>
    <row r="15" spans="1:8" ht="10.5" customHeight="1">
      <c r="A15" s="4"/>
      <c r="B15" s="4"/>
      <c r="C15" s="4"/>
      <c r="D15" s="4"/>
      <c r="E15" s="4"/>
      <c r="F15" s="4"/>
      <c r="G15" s="4"/>
      <c r="H15" s="4"/>
    </row>
    <row r="16" spans="1:9" ht="18.75" customHeight="1">
      <c r="A16" s="51" t="s">
        <v>49</v>
      </c>
      <c r="B16" s="51"/>
      <c r="C16" s="51"/>
      <c r="D16" s="51"/>
      <c r="E16" s="51"/>
      <c r="F16" s="51"/>
      <c r="G16" s="51"/>
      <c r="H16" s="51"/>
      <c r="I16" s="38"/>
    </row>
    <row r="17" spans="1:8" ht="18.75">
      <c r="A17" s="4"/>
      <c r="B17" s="4"/>
      <c r="C17" s="4"/>
      <c r="D17" s="4"/>
      <c r="E17" s="4"/>
      <c r="F17" s="4"/>
      <c r="G17" s="4"/>
      <c r="H17" s="4"/>
    </row>
    <row r="22" ht="15.75" customHeight="1"/>
    <row r="29" ht="18.75" customHeight="1"/>
    <row r="31" ht="39" customHeight="1"/>
    <row r="33" ht="18.75" customHeight="1"/>
  </sheetData>
  <sheetProtection/>
  <mergeCells count="12">
    <mergeCell ref="G1:H1"/>
    <mergeCell ref="F5:F6"/>
    <mergeCell ref="G5:G6"/>
    <mergeCell ref="A12:C12"/>
    <mergeCell ref="A14:H14"/>
    <mergeCell ref="A16:H16"/>
    <mergeCell ref="H5:H6"/>
    <mergeCell ref="A3:H3"/>
    <mergeCell ref="A5:A6"/>
    <mergeCell ref="B5:B6"/>
    <mergeCell ref="C5:C6"/>
    <mergeCell ref="D5:E5"/>
  </mergeCells>
  <printOptions/>
  <pageMargins left="1.1811023622047245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PageLayoutView="0" workbookViewId="0" topLeftCell="A1">
      <selection activeCell="L4" sqref="K4:L11"/>
    </sheetView>
  </sheetViews>
  <sheetFormatPr defaultColWidth="9.140625" defaultRowHeight="15"/>
  <cols>
    <col min="1" max="1" width="14.140625" style="0" customWidth="1"/>
    <col min="2" max="2" width="15.57421875" style="0" customWidth="1"/>
    <col min="3" max="3" width="11.00390625" style="0" customWidth="1"/>
    <col min="4" max="4" width="13.57421875" style="0" customWidth="1"/>
    <col min="5" max="5" width="13.28125" style="0" customWidth="1"/>
    <col min="6" max="6" width="14.140625" style="0" customWidth="1"/>
    <col min="7" max="7" width="13.8515625" style="0" customWidth="1"/>
    <col min="8" max="8" width="13.28125" style="0" customWidth="1"/>
    <col min="9" max="9" width="15.28125" style="0" customWidth="1"/>
    <col min="10" max="10" width="12.7109375" style="0" customWidth="1"/>
    <col min="11" max="11" width="10.57421875" style="0" bestFit="1" customWidth="1"/>
  </cols>
  <sheetData>
    <row r="1" spans="1:13" ht="93.75" customHeight="1">
      <c r="A1" s="1"/>
      <c r="B1" s="1"/>
      <c r="C1" s="1"/>
      <c r="D1" s="1"/>
      <c r="E1" s="1"/>
      <c r="F1" s="49"/>
      <c r="G1" s="57" t="s">
        <v>55</v>
      </c>
      <c r="H1" s="57"/>
      <c r="I1" s="57"/>
      <c r="J1" s="48"/>
      <c r="K1" s="48"/>
      <c r="L1" s="48"/>
      <c r="M1" s="48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10" ht="48.75" customHeight="1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10"/>
    </row>
    <row r="4" spans="1:8" ht="24.75" customHeight="1">
      <c r="A4" s="1"/>
      <c r="B4" s="1"/>
      <c r="C4" s="1"/>
      <c r="D4" s="1"/>
      <c r="E4" s="1"/>
      <c r="F4" s="1"/>
      <c r="G4" s="1"/>
      <c r="H4" s="1"/>
    </row>
    <row r="5" spans="1:10" s="3" customFormat="1" ht="22.5" customHeight="1">
      <c r="A5" s="52" t="s">
        <v>19</v>
      </c>
      <c r="B5" s="52" t="s">
        <v>51</v>
      </c>
      <c r="C5" s="62" t="s">
        <v>20</v>
      </c>
      <c r="D5" s="62"/>
      <c r="E5" s="62"/>
      <c r="F5" s="62"/>
      <c r="G5" s="62"/>
      <c r="H5" s="62"/>
      <c r="I5" s="62"/>
      <c r="J5" s="13"/>
    </row>
    <row r="6" spans="1:10" s="3" customFormat="1" ht="32.25" customHeight="1">
      <c r="A6" s="53"/>
      <c r="B6" s="53"/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31</v>
      </c>
      <c r="I6" s="12">
        <v>2017</v>
      </c>
      <c r="J6" s="14"/>
    </row>
    <row r="7" spans="1:11" ht="43.5" customHeight="1">
      <c r="A7" s="19" t="s">
        <v>22</v>
      </c>
      <c r="B7" s="20">
        <v>69032.46</v>
      </c>
      <c r="C7" s="20" t="s">
        <v>32</v>
      </c>
      <c r="D7" s="20">
        <f>B7*0.05</f>
        <v>3451.6230000000005</v>
      </c>
      <c r="E7" s="20">
        <f>B7*0.06</f>
        <v>4141.9476</v>
      </c>
      <c r="F7" s="20">
        <f>B7*0.14</f>
        <v>9664.544400000002</v>
      </c>
      <c r="G7" s="20">
        <f>B7*0.2</f>
        <v>13806.492000000002</v>
      </c>
      <c r="H7" s="20">
        <f>B7*0.25</f>
        <v>17258.115</v>
      </c>
      <c r="I7" s="21">
        <f>B7*0.3</f>
        <v>20709.738</v>
      </c>
      <c r="J7" s="15"/>
      <c r="K7" s="18"/>
    </row>
    <row r="8" spans="1:11" ht="41.25" customHeight="1">
      <c r="A8" s="19" t="s">
        <v>23</v>
      </c>
      <c r="B8" s="20">
        <f>B11*0.1</f>
        <v>23010.819000000003</v>
      </c>
      <c r="C8" s="20">
        <v>200</v>
      </c>
      <c r="D8" s="20">
        <f>B8*0.05</f>
        <v>1150.5409500000003</v>
      </c>
      <c r="E8" s="20">
        <f>B8*0.06</f>
        <v>1380.6491400000002</v>
      </c>
      <c r="F8" s="20">
        <f>B8*0.14</f>
        <v>3221.5146600000007</v>
      </c>
      <c r="G8" s="20">
        <f>B8*0.2</f>
        <v>4602.163800000001</v>
      </c>
      <c r="H8" s="20">
        <f>B8*0.25</f>
        <v>5752.704750000001</v>
      </c>
      <c r="I8" s="21">
        <f>B8*0.3</f>
        <v>6903.2457</v>
      </c>
      <c r="J8" s="15"/>
      <c r="K8" s="18"/>
    </row>
    <row r="9" spans="1:11" ht="45" customHeight="1">
      <c r="A9" s="19" t="s">
        <v>24</v>
      </c>
      <c r="B9" s="20">
        <f>B11-B7-B8-B10</f>
        <v>119656.25579999996</v>
      </c>
      <c r="C9" s="20" t="s">
        <v>32</v>
      </c>
      <c r="D9" s="20">
        <f>B9*0.05</f>
        <v>5982.812789999998</v>
      </c>
      <c r="E9" s="20">
        <f>B9*0.06</f>
        <v>7179.375347999997</v>
      </c>
      <c r="F9" s="20">
        <f>B9*0.14</f>
        <v>16751.875811999995</v>
      </c>
      <c r="G9" s="20">
        <f>B9*0.2</f>
        <v>23931.251159999993</v>
      </c>
      <c r="H9" s="20">
        <f>B9*0.25</f>
        <v>29914.06394999999</v>
      </c>
      <c r="I9" s="21">
        <f>B9*0.3</f>
        <v>35896.876739999985</v>
      </c>
      <c r="J9" s="15"/>
      <c r="K9" s="18"/>
    </row>
    <row r="10" spans="1:11" ht="42.75" customHeight="1">
      <c r="A10" s="19" t="s">
        <v>25</v>
      </c>
      <c r="B10" s="20">
        <f>B11*0.08</f>
        <v>18408.6552</v>
      </c>
      <c r="C10" s="20">
        <v>200</v>
      </c>
      <c r="D10" s="20">
        <f>B10*0.05</f>
        <v>920.4327600000001</v>
      </c>
      <c r="E10" s="20">
        <f>B10*0.06</f>
        <v>1104.5193120000001</v>
      </c>
      <c r="F10" s="20">
        <f>B10*0.14</f>
        <v>2577.211728</v>
      </c>
      <c r="G10" s="20">
        <f>B10*0.2</f>
        <v>3681.7310400000006</v>
      </c>
      <c r="H10" s="20">
        <f>B10*0.25</f>
        <v>4602.1638</v>
      </c>
      <c r="I10" s="21">
        <f>B10*0.3</f>
        <v>5522.59656</v>
      </c>
      <c r="J10" s="15"/>
      <c r="K10" s="18"/>
    </row>
    <row r="11" spans="1:11" ht="27.75" customHeight="1">
      <c r="A11" s="22" t="s">
        <v>21</v>
      </c>
      <c r="B11" s="23">
        <v>230108.19</v>
      </c>
      <c r="C11" s="24">
        <f aca="true" t="shared" si="0" ref="C11:I11">SUM(C7:C10)</f>
        <v>400</v>
      </c>
      <c r="D11" s="24">
        <f t="shared" si="0"/>
        <v>11505.409499999998</v>
      </c>
      <c r="E11" s="24">
        <f t="shared" si="0"/>
        <v>13806.491399999999</v>
      </c>
      <c r="F11" s="24">
        <f t="shared" si="0"/>
        <v>32215.1466</v>
      </c>
      <c r="G11" s="24">
        <f t="shared" si="0"/>
        <v>46021.63799999999</v>
      </c>
      <c r="H11" s="24">
        <f t="shared" si="0"/>
        <v>57527.04749999999</v>
      </c>
      <c r="I11" s="24">
        <f t="shared" si="0"/>
        <v>69032.457</v>
      </c>
      <c r="J11" s="16"/>
      <c r="K11" s="18"/>
    </row>
    <row r="12" spans="1:8" ht="23.25" customHeight="1">
      <c r="A12" s="6"/>
      <c r="B12" s="7"/>
      <c r="C12" s="6"/>
      <c r="D12" s="6"/>
      <c r="E12" s="8"/>
      <c r="F12" s="9"/>
      <c r="G12" s="9"/>
      <c r="H12" s="9"/>
    </row>
    <row r="13" spans="1:10" ht="47.25" customHeight="1">
      <c r="A13" s="63" t="s">
        <v>49</v>
      </c>
      <c r="B13" s="63"/>
      <c r="C13" s="63"/>
      <c r="D13" s="63"/>
      <c r="E13" s="63"/>
      <c r="F13" s="63"/>
      <c r="G13" s="63"/>
      <c r="H13" s="63"/>
      <c r="I13" s="63"/>
      <c r="J13" s="17"/>
    </row>
    <row r="14" spans="1:8" ht="18.75">
      <c r="A14" s="4"/>
      <c r="B14" s="4"/>
      <c r="C14" s="4"/>
      <c r="D14" s="4"/>
      <c r="E14" s="4"/>
      <c r="F14" s="4"/>
      <c r="G14" s="4"/>
      <c r="H14" s="4"/>
    </row>
    <row r="15" spans="1:8" ht="18.75">
      <c r="A15" s="4"/>
      <c r="B15" s="4"/>
      <c r="C15" s="4"/>
      <c r="D15" s="4"/>
      <c r="E15" s="4"/>
      <c r="F15" s="4"/>
      <c r="G15" s="4"/>
      <c r="H15" s="4"/>
    </row>
    <row r="16" ht="18.75">
      <c r="A16" s="2"/>
    </row>
    <row r="18" ht="18.75" customHeight="1">
      <c r="A18" s="10"/>
    </row>
    <row r="20" spans="1:2" ht="15.75" customHeight="1">
      <c r="A20" s="13"/>
      <c r="B20" s="3"/>
    </row>
    <row r="21" spans="1:2" ht="15">
      <c r="A21" s="14"/>
      <c r="B21" s="3"/>
    </row>
    <row r="22" spans="1:2" ht="15.75">
      <c r="A22" s="15"/>
      <c r="B22" s="18"/>
    </row>
    <row r="23" spans="1:2" ht="15.75">
      <c r="A23" s="15"/>
      <c r="B23" s="18"/>
    </row>
    <row r="24" spans="1:2" ht="15.75">
      <c r="A24" s="15"/>
      <c r="B24" s="18"/>
    </row>
    <row r="25" spans="1:2" ht="15.75">
      <c r="A25" s="15"/>
      <c r="B25" s="18"/>
    </row>
    <row r="26" spans="1:2" ht="15.75">
      <c r="A26" s="16"/>
      <c r="B26" s="18"/>
    </row>
    <row r="30" ht="18.75" customHeight="1"/>
  </sheetData>
  <sheetProtection/>
  <mergeCells count="6">
    <mergeCell ref="G1:I1"/>
    <mergeCell ref="A3:I3"/>
    <mergeCell ref="C5:I5"/>
    <mergeCell ref="A13:I13"/>
    <mergeCell ref="A5:A6"/>
    <mergeCell ref="B5:B6"/>
  </mergeCells>
  <printOptions/>
  <pageMargins left="1.1811023622047245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zoomScalePageLayoutView="0" workbookViewId="0" topLeftCell="A1">
      <selection activeCell="P7" sqref="P7"/>
    </sheetView>
  </sheetViews>
  <sheetFormatPr defaultColWidth="9.140625" defaultRowHeight="15"/>
  <cols>
    <col min="1" max="1" width="5.421875" style="0" customWidth="1"/>
    <col min="2" max="2" width="11.57421875" style="0" customWidth="1"/>
    <col min="3" max="3" width="3.7109375" style="0" customWidth="1"/>
    <col min="4" max="4" width="6.421875" style="0" customWidth="1"/>
    <col min="5" max="5" width="4.140625" style="0" customWidth="1"/>
    <col min="6" max="6" width="10.7109375" style="0" customWidth="1"/>
    <col min="7" max="7" width="4.57421875" style="0" customWidth="1"/>
    <col min="8" max="8" width="9.8515625" style="0" customWidth="1"/>
    <col min="9" max="9" width="5.7109375" style="0" customWidth="1"/>
    <col min="10" max="10" width="11.8515625" style="0" customWidth="1"/>
    <col min="11" max="11" width="6.28125" style="0" customWidth="1"/>
    <col min="12" max="12" width="11.00390625" style="0" customWidth="1"/>
    <col min="13" max="13" width="5.421875" style="0" customWidth="1"/>
    <col min="14" max="14" width="12.8515625" style="0" customWidth="1"/>
    <col min="15" max="15" width="5.7109375" style="0" customWidth="1"/>
    <col min="16" max="16" width="11.00390625" style="0" bestFit="1" customWidth="1"/>
  </cols>
  <sheetData>
    <row r="1" spans="1:16" ht="79.5" customHeight="1">
      <c r="A1" s="1"/>
      <c r="B1" s="1"/>
      <c r="C1" s="1"/>
      <c r="D1" s="1"/>
      <c r="E1" s="1"/>
      <c r="F1" s="48"/>
      <c r="G1" s="48"/>
      <c r="H1" s="48"/>
      <c r="I1" s="48"/>
      <c r="J1" s="48"/>
      <c r="K1" s="48"/>
      <c r="L1" s="57" t="s">
        <v>52</v>
      </c>
      <c r="M1" s="57"/>
      <c r="N1" s="57"/>
      <c r="O1" s="57"/>
      <c r="P1" s="57"/>
    </row>
    <row r="2" spans="1:8" ht="23.25" customHeight="1">
      <c r="A2" s="1"/>
      <c r="B2" s="1"/>
      <c r="C2" s="1"/>
      <c r="D2" s="1"/>
      <c r="E2" s="1"/>
      <c r="F2" s="1"/>
      <c r="G2" s="1"/>
      <c r="H2" s="1"/>
    </row>
    <row r="3" spans="1:16" ht="24.75" customHeight="1">
      <c r="A3" s="61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8" ht="30.75" customHeight="1">
      <c r="A4" s="1"/>
      <c r="B4" s="1"/>
      <c r="C4" s="1"/>
      <c r="D4" s="1"/>
      <c r="E4" s="1"/>
      <c r="F4" s="1"/>
      <c r="G4" s="1"/>
      <c r="H4" s="1"/>
    </row>
    <row r="5" spans="1:16" s="3" customFormat="1" ht="90.75" customHeight="1">
      <c r="A5" s="62" t="s">
        <v>35</v>
      </c>
      <c r="B5" s="62"/>
      <c r="C5" s="62" t="s">
        <v>26</v>
      </c>
      <c r="D5" s="62"/>
      <c r="E5" s="62" t="s">
        <v>27</v>
      </c>
      <c r="F5" s="62"/>
      <c r="G5" s="62" t="s">
        <v>28</v>
      </c>
      <c r="H5" s="62"/>
      <c r="I5" s="65">
        <v>2014</v>
      </c>
      <c r="J5" s="65"/>
      <c r="K5" s="66">
        <v>2015</v>
      </c>
      <c r="L5" s="67"/>
      <c r="M5" s="66">
        <v>2016</v>
      </c>
      <c r="N5" s="67"/>
      <c r="O5" s="66">
        <v>2017</v>
      </c>
      <c r="P5" s="68"/>
    </row>
    <row r="6" spans="1:16" s="3" customFormat="1" ht="101.25" customHeight="1">
      <c r="A6" s="36" t="s">
        <v>56</v>
      </c>
      <c r="B6" s="36" t="s">
        <v>57</v>
      </c>
      <c r="C6" s="36" t="s">
        <v>56</v>
      </c>
      <c r="D6" s="36" t="s">
        <v>57</v>
      </c>
      <c r="E6" s="36" t="s">
        <v>56</v>
      </c>
      <c r="F6" s="36" t="s">
        <v>57</v>
      </c>
      <c r="G6" s="36" t="s">
        <v>56</v>
      </c>
      <c r="H6" s="36" t="s">
        <v>57</v>
      </c>
      <c r="I6" s="36" t="s">
        <v>56</v>
      </c>
      <c r="J6" s="36" t="s">
        <v>57</v>
      </c>
      <c r="K6" s="36" t="s">
        <v>56</v>
      </c>
      <c r="L6" s="36" t="s">
        <v>57</v>
      </c>
      <c r="M6" s="36" t="s">
        <v>56</v>
      </c>
      <c r="N6" s="36" t="s">
        <v>57</v>
      </c>
      <c r="O6" s="36" t="s">
        <v>56</v>
      </c>
      <c r="P6" s="36" t="s">
        <v>57</v>
      </c>
    </row>
    <row r="7" spans="1:18" ht="63" customHeight="1">
      <c r="A7" s="43" t="s">
        <v>48</v>
      </c>
      <c r="B7" s="44">
        <v>46637.25</v>
      </c>
      <c r="C7" s="45" t="s">
        <v>32</v>
      </c>
      <c r="D7" s="45" t="s">
        <v>32</v>
      </c>
      <c r="E7" s="45">
        <f>A7*0.05</f>
        <v>40.35</v>
      </c>
      <c r="F7" s="44">
        <f>B7*0.05</f>
        <v>2331.8625</v>
      </c>
      <c r="G7" s="45">
        <f>A7*0.06</f>
        <v>48.42</v>
      </c>
      <c r="H7" s="44">
        <f>B7*0.06</f>
        <v>2798.2349999999997</v>
      </c>
      <c r="I7" s="45">
        <f>A7*0.14</f>
        <v>112.98</v>
      </c>
      <c r="J7" s="44">
        <f>B7*0.14</f>
        <v>6529.215000000001</v>
      </c>
      <c r="K7" s="45">
        <f>A7*0.2</f>
        <v>161.4</v>
      </c>
      <c r="L7" s="44">
        <f>B7*0.2</f>
        <v>9327.45</v>
      </c>
      <c r="M7" s="45">
        <f>A7*0.25</f>
        <v>201.75</v>
      </c>
      <c r="N7" s="44">
        <f>B7*0.25</f>
        <v>11659.3125</v>
      </c>
      <c r="O7" s="45">
        <f>A7*0.3</f>
        <v>242.1</v>
      </c>
      <c r="P7" s="44">
        <f>B7*0.3</f>
        <v>13991.175</v>
      </c>
      <c r="Q7" s="46">
        <f>(E7+G7+I7+K7+M7+O7)</f>
        <v>807</v>
      </c>
      <c r="R7" s="47">
        <f>(F7+H7+J7+L7+N7+P7)</f>
        <v>46637.25</v>
      </c>
    </row>
    <row r="8" spans="1:8" ht="35.25" customHeight="1">
      <c r="A8" s="6"/>
      <c r="B8" s="7"/>
      <c r="C8" s="6"/>
      <c r="D8" s="6"/>
      <c r="E8" s="8"/>
      <c r="F8" s="9"/>
      <c r="G8" s="9"/>
      <c r="H8" s="9"/>
    </row>
    <row r="9" spans="1:16" ht="18.75" customHeight="1">
      <c r="A9" s="51" t="s">
        <v>49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8" ht="12" customHeight="1">
      <c r="A10" s="39"/>
      <c r="B10" s="40"/>
      <c r="C10" s="39"/>
      <c r="D10" s="39"/>
      <c r="E10" s="41"/>
      <c r="F10" s="42"/>
      <c r="G10" s="42"/>
      <c r="H10" s="42"/>
    </row>
    <row r="11" ht="17.25" customHeight="1"/>
    <row r="12" ht="9" customHeight="1"/>
    <row r="13" ht="17.25" customHeight="1"/>
    <row r="14" ht="8.25" customHeight="1"/>
    <row r="15" ht="51.75" customHeight="1"/>
    <row r="19" ht="18.75" customHeight="1"/>
    <row r="20" spans="1:8" ht="18.75">
      <c r="A20" s="4"/>
      <c r="B20" s="4"/>
      <c r="C20" s="4"/>
      <c r="D20" s="4"/>
      <c r="E20" s="4"/>
      <c r="F20" s="4"/>
      <c r="G20" s="4"/>
      <c r="H20" s="4"/>
    </row>
    <row r="21" spans="1:8" ht="18.75">
      <c r="A21" s="4"/>
      <c r="B21" s="4"/>
      <c r="C21" s="4"/>
      <c r="D21" s="4"/>
      <c r="E21" s="4"/>
      <c r="F21" s="4"/>
      <c r="G21" s="4"/>
      <c r="H21" s="4"/>
    </row>
    <row r="22" spans="1:8" ht="18.75">
      <c r="A22" s="4"/>
      <c r="B22" s="4"/>
      <c r="C22" s="4"/>
      <c r="D22" s="4"/>
      <c r="E22" s="4"/>
      <c r="F22" s="4"/>
      <c r="G22" s="4"/>
      <c r="H22" s="4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</sheetData>
  <sheetProtection/>
  <mergeCells count="11">
    <mergeCell ref="L1:P1"/>
    <mergeCell ref="O5:P5"/>
    <mergeCell ref="A9:P9"/>
    <mergeCell ref="A3:P3"/>
    <mergeCell ref="A5:B5"/>
    <mergeCell ref="C5:D5"/>
    <mergeCell ref="E5:F5"/>
    <mergeCell ref="G5:H5"/>
    <mergeCell ref="I5:J5"/>
    <mergeCell ref="K5:L5"/>
    <mergeCell ref="M5:N5"/>
  </mergeCells>
  <printOptions/>
  <pageMargins left="1.1811023622047245" right="0.5905511811023623" top="0.7874015748031497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2011-05-19T04:44:16Z</cp:lastPrinted>
  <dcterms:created xsi:type="dcterms:W3CDTF">2001-12-31T22:28:32Z</dcterms:created>
  <dcterms:modified xsi:type="dcterms:W3CDTF">2011-06-09T05:25:10Z</dcterms:modified>
  <cp:category/>
  <cp:version/>
  <cp:contentType/>
  <cp:contentStatus/>
</cp:coreProperties>
</file>