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иський" sheetId="1" r:id="rId1"/>
  </sheets>
  <definedNames>
    <definedName name="_xlnm.Print_Area" localSheetId="0">'миський'!$A$1:$F$63</definedName>
  </definedNames>
  <calcPr fullCalcOnLoad="1"/>
</workbook>
</file>

<file path=xl/sharedStrings.xml><?xml version="1.0" encoding="utf-8"?>
<sst xmlns="http://schemas.openxmlformats.org/spreadsheetml/2006/main" count="70" uniqueCount="67">
  <si>
    <t>(тис.грн.)</t>
  </si>
  <si>
    <t>Найменування показників</t>
  </si>
  <si>
    <t>2011 рік</t>
  </si>
  <si>
    <t>відхилення</t>
  </si>
  <si>
    <t xml:space="preserve">% виконання </t>
  </si>
  <si>
    <t>Загальний фонд</t>
  </si>
  <si>
    <t>Податок на доходи фізичних осіб</t>
  </si>
  <si>
    <t>Податок на прибуток підприємств  комунальної власності</t>
  </si>
  <si>
    <t xml:space="preserve">Плата за користування надрами </t>
  </si>
  <si>
    <t>Плата за землю</t>
  </si>
  <si>
    <t>- земельний податок</t>
  </si>
  <si>
    <t>- орендна плата</t>
  </si>
  <si>
    <t xml:space="preserve">- збір за місця для паркування транспортних засобів </t>
  </si>
  <si>
    <t>- туристичний збір</t>
  </si>
  <si>
    <t>- збір за провадження деяких видів підприємницької діяльності</t>
  </si>
  <si>
    <t>Частина прибутку</t>
  </si>
  <si>
    <t>Кошти від розміщення в установах банків тичасово вільних бюджетних коштів</t>
  </si>
  <si>
    <t>Адміністративні штрафи та санкції</t>
  </si>
  <si>
    <t xml:space="preserve">Реєстраційний збір за проведення державної реєстрації </t>
  </si>
  <si>
    <t>Надходження від орендної плати за користування ЦМК та іншим майном, що перебуває в комунальній власності</t>
  </si>
  <si>
    <t>Державне мито</t>
  </si>
  <si>
    <t>Інші надходження</t>
  </si>
  <si>
    <t>Разом податкових та неподаткових доходів</t>
  </si>
  <si>
    <t>Дотація вирівнювання</t>
  </si>
  <si>
    <t xml:space="preserve">Додаткова дотація </t>
  </si>
  <si>
    <t>Інші дотації</t>
  </si>
  <si>
    <t>Разом  доходів</t>
  </si>
  <si>
    <t>Субвенції з державного бюджету</t>
  </si>
  <si>
    <t>Інші субвенції (з обласного бюджету)</t>
  </si>
  <si>
    <t>Всього доходів</t>
  </si>
  <si>
    <t>Спеціальний фонд</t>
  </si>
  <si>
    <t>Дорожні фонди</t>
  </si>
  <si>
    <t>Податок з власників транспортних засобів</t>
  </si>
  <si>
    <t>Збір за першу реєстрацію транспортного засобу</t>
  </si>
  <si>
    <t>Збір за провадження торговельної діяльності нафтопродуктами</t>
  </si>
  <si>
    <t>Цільові фонди</t>
  </si>
  <si>
    <t>Фонди охорони навколишнього природного середовища</t>
  </si>
  <si>
    <t>-екологічний податок</t>
  </si>
  <si>
    <t>-грошові стягнення за порушення законодавства про охорону навкол. природного середовища</t>
  </si>
  <si>
    <t>- збір за забруднення навколишнього природного середовища</t>
  </si>
  <si>
    <t xml:space="preserve">Бюджет розвитку </t>
  </si>
  <si>
    <t>- єдиний податок</t>
  </si>
  <si>
    <t>- кошти від відчуження майна</t>
  </si>
  <si>
    <t>- кошти від продажу землі</t>
  </si>
  <si>
    <t>Власні надходження бюджетних установ</t>
  </si>
  <si>
    <t>Разом загальний та спеціальний фонди</t>
  </si>
  <si>
    <t>Разом загальний та спеціальний фонди (без субвенції з державного бюджету)</t>
  </si>
  <si>
    <t xml:space="preserve">                                                                        Виконання міського бюджету м.Кіровограда                                                </t>
  </si>
  <si>
    <t>% виконан-ня до плану на 2007 рік</t>
  </si>
  <si>
    <t>Додаткова дотація на забезпечення пальним станцій швидкої медичної допомоги</t>
  </si>
  <si>
    <r>
      <t>Цільові фонди (</t>
    </r>
    <r>
      <rPr>
        <b/>
        <i/>
        <sz val="10"/>
        <rFont val="Times New Roman Cyr"/>
        <family val="0"/>
      </rPr>
      <t>фонд розвитку інженерно-транспортної та соціальної інфраструктури міста)</t>
    </r>
  </si>
  <si>
    <t>План на рік        зі змінами</t>
  </si>
  <si>
    <t>- кошти від продажу права на землю</t>
  </si>
  <si>
    <t>Додаткова дотація на забезпечення виплат, пов'язаних із підвищенням рівня оплати праці працівників бюджетної сфери</t>
  </si>
  <si>
    <t>Кошти, одержані із загального фонду</t>
  </si>
  <si>
    <t>-інші надходження до фонду охорони навколишнього природного середовища</t>
  </si>
  <si>
    <t xml:space="preserve">Разом спеціальний фонд </t>
  </si>
  <si>
    <t>за 2011 рік</t>
  </si>
  <si>
    <t>до плану  2011 року</t>
  </si>
  <si>
    <t>Місцеві податки і збори, в т.ч.</t>
  </si>
  <si>
    <t xml:space="preserve"> - нараховані до 1 січня 2011 року</t>
  </si>
  <si>
    <t xml:space="preserve">Всього спеціальний фонд </t>
  </si>
  <si>
    <t>Додаток 1</t>
  </si>
  <si>
    <t>до інформації про виконання міського бюджету м.Кіровограда за 2011 рік</t>
  </si>
  <si>
    <t>Факт                       за рік</t>
  </si>
  <si>
    <t>% росту до факту  2010 року</t>
  </si>
  <si>
    <t xml:space="preserve">    ДОХОДИ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</si>
</sst>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0000"/>
    <numFmt numFmtId="191" formatCode="#,##0.000"/>
    <numFmt numFmtId="192" formatCode="0.00000"/>
    <numFmt numFmtId="193" formatCode="0.000"/>
    <numFmt numFmtId="194" formatCode="0.0000"/>
    <numFmt numFmtId="195" formatCode="#,##0.0000"/>
    <numFmt numFmtId="196" formatCode="0.000000"/>
    <numFmt numFmtId="197" formatCode="#,##0.000000"/>
  </numFmts>
  <fonts count="51">
    <font>
      <sz val="10"/>
      <name val="Arial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4"/>
      <name val="Times New Roman Cyr"/>
      <family val="1"/>
    </font>
    <font>
      <i/>
      <sz val="11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b/>
      <i/>
      <sz val="12"/>
      <name val="Times New Roman Cyr"/>
      <family val="0"/>
    </font>
    <font>
      <b/>
      <i/>
      <sz val="14"/>
      <name val="Times New Roman Cyr"/>
      <family val="0"/>
    </font>
    <font>
      <b/>
      <i/>
      <sz val="11"/>
      <name val="Times New Roman Cyr"/>
      <family val="0"/>
    </font>
    <font>
      <b/>
      <i/>
      <sz val="12.5"/>
      <name val="Times New Roman Cyr"/>
      <family val="0"/>
    </font>
    <font>
      <sz val="12"/>
      <name val="Arial Cyr"/>
      <family val="0"/>
    </font>
    <font>
      <sz val="14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 Cyr"/>
      <family val="1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sz val="14"/>
      <name val="Times New Roman"/>
      <family val="1"/>
    </font>
    <font>
      <b/>
      <sz val="10"/>
      <name val="Times New Roman Cyr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Times New Roman Cyr"/>
      <family val="1"/>
    </font>
    <font>
      <i/>
      <sz val="13"/>
      <name val="Times New Roman Cyr"/>
      <family val="0"/>
    </font>
    <font>
      <sz val="13"/>
      <name val="Times New Roman"/>
      <family val="1"/>
    </font>
    <font>
      <b/>
      <sz val="13"/>
      <name val="Times New Roman Cyr"/>
      <family val="1"/>
    </font>
    <font>
      <b/>
      <i/>
      <sz val="13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 wrapText="1"/>
    </xf>
    <xf numFmtId="188" fontId="0" fillId="0" borderId="0" xfId="0" applyNumberFormat="1" applyAlignment="1">
      <alignment/>
    </xf>
    <xf numFmtId="49" fontId="7" fillId="0" borderId="11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49" fontId="3" fillId="0" borderId="11" xfId="53" applyNumberFormat="1" applyFont="1" applyBorder="1" applyAlignment="1">
      <alignment vertical="center" wrapText="1"/>
      <protection/>
    </xf>
    <xf numFmtId="49" fontId="3" fillId="0" borderId="12" xfId="0" applyNumberFormat="1" applyFont="1" applyBorder="1" applyAlignment="1">
      <alignment vertical="center" wrapText="1"/>
    </xf>
    <xf numFmtId="49" fontId="9" fillId="0" borderId="13" xfId="0" applyNumberFormat="1" applyFont="1" applyBorder="1" applyAlignment="1">
      <alignment vertical="center" wrapText="1"/>
    </xf>
    <xf numFmtId="188" fontId="1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5" fillId="0" borderId="13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188" fontId="2" fillId="0" borderId="0" xfId="0" applyNumberFormat="1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vertical="center" wrapText="1"/>
    </xf>
    <xf numFmtId="188" fontId="11" fillId="0" borderId="10" xfId="0" applyNumberFormat="1" applyFont="1" applyBorder="1" applyAlignment="1">
      <alignment horizontal="center" vertical="center"/>
    </xf>
    <xf numFmtId="188" fontId="11" fillId="0" borderId="15" xfId="0" applyNumberFormat="1" applyFont="1" applyBorder="1" applyAlignment="1">
      <alignment horizontal="center" vertical="center"/>
    </xf>
    <xf numFmtId="188" fontId="11" fillId="0" borderId="15" xfId="0" applyNumberFormat="1" applyFont="1" applyFill="1" applyBorder="1" applyAlignment="1">
      <alignment horizontal="center" vertical="center"/>
    </xf>
    <xf numFmtId="188" fontId="11" fillId="0" borderId="1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24" borderId="0" xfId="0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188" fontId="6" fillId="0" borderId="17" xfId="0" applyNumberFormat="1" applyFont="1" applyBorder="1" applyAlignment="1">
      <alignment horizontal="center" vertical="center"/>
    </xf>
    <xf numFmtId="188" fontId="21" fillId="0" borderId="17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left" vertical="center" wrapText="1"/>
    </xf>
    <xf numFmtId="188" fontId="6" fillId="0" borderId="18" xfId="0" applyNumberFormat="1" applyFont="1" applyBorder="1" applyAlignment="1">
      <alignment horizontal="center" vertical="center"/>
    </xf>
    <xf numFmtId="188" fontId="1" fillId="0" borderId="19" xfId="0" applyNumberFormat="1" applyFont="1" applyBorder="1" applyAlignment="1">
      <alignment horizontal="center" vertical="center"/>
    </xf>
    <xf numFmtId="188" fontId="6" fillId="0" borderId="20" xfId="0" applyNumberFormat="1" applyFont="1" applyBorder="1" applyAlignment="1">
      <alignment horizontal="center" vertical="center"/>
    </xf>
    <xf numFmtId="188" fontId="6" fillId="0" borderId="21" xfId="0" applyNumberFormat="1" applyFont="1" applyBorder="1" applyAlignment="1">
      <alignment horizontal="center" vertical="center"/>
    </xf>
    <xf numFmtId="188" fontId="1" fillId="0" borderId="22" xfId="0" applyNumberFormat="1" applyFont="1" applyBorder="1" applyAlignment="1">
      <alignment horizontal="center" vertical="center"/>
    </xf>
    <xf numFmtId="188" fontId="1" fillId="0" borderId="17" xfId="0" applyNumberFormat="1" applyFont="1" applyBorder="1" applyAlignment="1">
      <alignment horizontal="center" vertical="center"/>
    </xf>
    <xf numFmtId="192" fontId="0" fillId="0" borderId="0" xfId="0" applyNumberFormat="1" applyAlignment="1">
      <alignment/>
    </xf>
    <xf numFmtId="49" fontId="9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vertical="center" wrapText="1"/>
    </xf>
    <xf numFmtId="188" fontId="1" fillId="0" borderId="21" xfId="0" applyNumberFormat="1" applyFont="1" applyBorder="1" applyAlignment="1">
      <alignment horizontal="center" vertical="center"/>
    </xf>
    <xf numFmtId="1" fontId="25" fillId="0" borderId="13" xfId="0" applyNumberFormat="1" applyFont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189" fontId="6" fillId="0" borderId="24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188" fontId="24" fillId="0" borderId="0" xfId="0" applyNumberFormat="1" applyFont="1" applyBorder="1" applyAlignment="1">
      <alignment horizontal="center" vertical="center" wrapText="1"/>
    </xf>
    <xf numFmtId="188" fontId="6" fillId="0" borderId="0" xfId="0" applyNumberFormat="1" applyFont="1" applyFill="1" applyBorder="1" applyAlignment="1">
      <alignment horizontal="center" vertical="center"/>
    </xf>
    <xf numFmtId="196" fontId="0" fillId="0" borderId="0" xfId="0" applyNumberFormat="1" applyAlignment="1">
      <alignment/>
    </xf>
    <xf numFmtId="188" fontId="11" fillId="0" borderId="0" xfId="0" applyNumberFormat="1" applyFont="1" applyBorder="1" applyAlignment="1">
      <alignment horizontal="center" vertical="center"/>
    </xf>
    <xf numFmtId="188" fontId="11" fillId="0" borderId="0" xfId="0" applyNumberFormat="1" applyFont="1" applyFill="1" applyBorder="1" applyAlignment="1">
      <alignment horizontal="center" vertical="center"/>
    </xf>
    <xf numFmtId="191" fontId="16" fillId="0" borderId="0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vertical="center" wrapText="1"/>
    </xf>
    <xf numFmtId="49" fontId="2" fillId="0" borderId="25" xfId="0" applyNumberFormat="1" applyFont="1" applyFill="1" applyBorder="1" applyAlignment="1">
      <alignment vertical="center" wrapText="1"/>
    </xf>
    <xf numFmtId="49" fontId="22" fillId="0" borderId="11" xfId="0" applyNumberFormat="1" applyFont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189" fontId="46" fillId="25" borderId="10" xfId="0" applyNumberFormat="1" applyFont="1" applyFill="1" applyBorder="1" applyAlignment="1">
      <alignment horizontal="center" vertical="center" wrapText="1"/>
    </xf>
    <xf numFmtId="189" fontId="46" fillId="0" borderId="26" xfId="0" applyNumberFormat="1" applyFont="1" applyBorder="1" applyAlignment="1">
      <alignment horizontal="center" vertical="center"/>
    </xf>
    <xf numFmtId="189" fontId="46" fillId="25" borderId="10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89" fontId="46" fillId="0" borderId="10" xfId="0" applyNumberFormat="1" applyFont="1" applyBorder="1" applyAlignment="1">
      <alignment horizontal="center" vertical="center"/>
    </xf>
    <xf numFmtId="189" fontId="47" fillId="0" borderId="10" xfId="0" applyNumberFormat="1" applyFont="1" applyBorder="1" applyAlignment="1">
      <alignment horizontal="center" vertical="center"/>
    </xf>
    <xf numFmtId="189" fontId="47" fillId="25" borderId="10" xfId="0" applyNumberFormat="1" applyFont="1" applyFill="1" applyBorder="1" applyAlignment="1">
      <alignment horizontal="center" vertical="center" wrapText="1"/>
    </xf>
    <xf numFmtId="189" fontId="47" fillId="0" borderId="26" xfId="0" applyNumberFormat="1" applyFont="1" applyBorder="1" applyAlignment="1">
      <alignment horizontal="center" vertical="center"/>
    </xf>
    <xf numFmtId="189" fontId="48" fillId="0" borderId="0" xfId="0" applyNumberFormat="1" applyFont="1" applyBorder="1" applyAlignment="1">
      <alignment horizontal="center"/>
    </xf>
    <xf numFmtId="189" fontId="48" fillId="0" borderId="10" xfId="0" applyNumberFormat="1" applyFont="1" applyBorder="1" applyAlignment="1">
      <alignment horizontal="center"/>
    </xf>
    <xf numFmtId="189" fontId="48" fillId="0" borderId="10" xfId="0" applyNumberFormat="1" applyFont="1" applyBorder="1" applyAlignment="1">
      <alignment horizontal="center" vertical="center"/>
    </xf>
    <xf numFmtId="189" fontId="48" fillId="0" borderId="26" xfId="0" applyNumberFormat="1" applyFont="1" applyBorder="1" applyAlignment="1">
      <alignment horizontal="center" vertical="center"/>
    </xf>
    <xf numFmtId="189" fontId="46" fillId="0" borderId="10" xfId="0" applyNumberFormat="1" applyFont="1" applyFill="1" applyBorder="1" applyAlignment="1">
      <alignment horizontal="center" vertical="center"/>
    </xf>
    <xf numFmtId="189" fontId="47" fillId="25" borderId="10" xfId="0" applyNumberFormat="1" applyFont="1" applyFill="1" applyBorder="1" applyAlignment="1">
      <alignment horizontal="center" vertical="center"/>
    </xf>
    <xf numFmtId="189" fontId="46" fillId="0" borderId="10" xfId="0" applyNumberFormat="1" applyFont="1" applyBorder="1" applyAlignment="1">
      <alignment horizontal="center" vertical="center"/>
    </xf>
    <xf numFmtId="189" fontId="46" fillId="0" borderId="26" xfId="0" applyNumberFormat="1" applyFont="1" applyBorder="1" applyAlignment="1">
      <alignment horizontal="center" vertical="center"/>
    </xf>
    <xf numFmtId="189" fontId="46" fillId="0" borderId="15" xfId="0" applyNumberFormat="1" applyFont="1" applyBorder="1" applyAlignment="1">
      <alignment horizontal="center" vertical="center"/>
    </xf>
    <xf numFmtId="189" fontId="46" fillId="25" borderId="15" xfId="0" applyNumberFormat="1" applyFont="1" applyFill="1" applyBorder="1" applyAlignment="1">
      <alignment horizontal="center" vertical="center" wrapText="1"/>
    </xf>
    <xf numFmtId="189" fontId="46" fillId="0" borderId="15" xfId="0" applyNumberFormat="1" applyFont="1" applyBorder="1" applyAlignment="1">
      <alignment horizontal="center" vertical="center"/>
    </xf>
    <xf numFmtId="189" fontId="46" fillId="0" borderId="16" xfId="0" applyNumberFormat="1" applyFont="1" applyBorder="1" applyAlignment="1">
      <alignment horizontal="center" vertical="center"/>
    </xf>
    <xf numFmtId="189" fontId="49" fillId="0" borderId="27" xfId="0" applyNumberFormat="1" applyFont="1" applyBorder="1" applyAlignment="1">
      <alignment horizontal="center" vertical="center"/>
    </xf>
    <xf numFmtId="189" fontId="49" fillId="0" borderId="27" xfId="0" applyNumberFormat="1" applyFont="1" applyBorder="1" applyAlignment="1">
      <alignment horizontal="center" vertical="center"/>
    </xf>
    <xf numFmtId="189" fontId="49" fillId="0" borderId="28" xfId="0" applyNumberFormat="1" applyFont="1" applyBorder="1" applyAlignment="1">
      <alignment horizontal="center" vertical="center"/>
    </xf>
    <xf numFmtId="189" fontId="46" fillId="0" borderId="29" xfId="0" applyNumberFormat="1" applyFont="1" applyBorder="1" applyAlignment="1">
      <alignment horizontal="center" vertical="center"/>
    </xf>
    <xf numFmtId="189" fontId="46" fillId="25" borderId="29" xfId="0" applyNumberFormat="1" applyFont="1" applyFill="1" applyBorder="1" applyAlignment="1">
      <alignment horizontal="center" vertical="center"/>
    </xf>
    <xf numFmtId="189" fontId="46" fillId="0" borderId="30" xfId="0" applyNumberFormat="1" applyFont="1" applyBorder="1" applyAlignment="1">
      <alignment horizontal="center" vertical="center"/>
    </xf>
    <xf numFmtId="189" fontId="46" fillId="25" borderId="15" xfId="0" applyNumberFormat="1" applyFont="1" applyFill="1" applyBorder="1" applyAlignment="1">
      <alignment horizontal="center" vertical="center"/>
    </xf>
    <xf numFmtId="189" fontId="46" fillId="0" borderId="24" xfId="0" applyNumberFormat="1" applyFont="1" applyBorder="1" applyAlignment="1">
      <alignment horizontal="center" vertical="center"/>
    </xf>
    <xf numFmtId="189" fontId="49" fillId="0" borderId="27" xfId="0" applyNumberFormat="1" applyFont="1" applyFill="1" applyBorder="1" applyAlignment="1">
      <alignment horizontal="center" vertical="center"/>
    </xf>
    <xf numFmtId="189" fontId="49" fillId="25" borderId="27" xfId="0" applyNumberFormat="1" applyFont="1" applyFill="1" applyBorder="1" applyAlignment="1">
      <alignment horizontal="center" vertical="center"/>
    </xf>
    <xf numFmtId="189" fontId="49" fillId="0" borderId="28" xfId="0" applyNumberFormat="1" applyFont="1" applyBorder="1" applyAlignment="1">
      <alignment horizontal="center" vertical="center"/>
    </xf>
    <xf numFmtId="189" fontId="49" fillId="25" borderId="27" xfId="0" applyNumberFormat="1" applyFont="1" applyFill="1" applyBorder="1" applyAlignment="1">
      <alignment horizontal="center" vertical="center"/>
    </xf>
    <xf numFmtId="189" fontId="49" fillId="0" borderId="29" xfId="0" applyNumberFormat="1" applyFont="1" applyBorder="1" applyAlignment="1">
      <alignment horizontal="center" vertical="center"/>
    </xf>
    <xf numFmtId="189" fontId="49" fillId="25" borderId="29" xfId="0" applyNumberFormat="1" applyFont="1" applyFill="1" applyBorder="1" applyAlignment="1">
      <alignment horizontal="center" vertical="center"/>
    </xf>
    <xf numFmtId="189" fontId="49" fillId="0" borderId="30" xfId="0" applyNumberFormat="1" applyFont="1" applyBorder="1" applyAlignment="1">
      <alignment horizontal="center" vertical="center"/>
    </xf>
    <xf numFmtId="189" fontId="46" fillId="0" borderId="29" xfId="0" applyNumberFormat="1" applyFont="1" applyBorder="1" applyAlignment="1">
      <alignment horizontal="center" vertical="center"/>
    </xf>
    <xf numFmtId="189" fontId="46" fillId="0" borderId="30" xfId="0" applyNumberFormat="1" applyFont="1" applyBorder="1" applyAlignment="1">
      <alignment horizontal="center" vertical="center"/>
    </xf>
    <xf numFmtId="189" fontId="49" fillId="0" borderId="10" xfId="0" applyNumberFormat="1" applyFont="1" applyFill="1" applyBorder="1" applyAlignment="1">
      <alignment horizontal="center" vertical="center"/>
    </xf>
    <xf numFmtId="189" fontId="49" fillId="25" borderId="10" xfId="0" applyNumberFormat="1" applyFont="1" applyFill="1" applyBorder="1" applyAlignment="1">
      <alignment horizontal="center" vertical="center"/>
    </xf>
    <xf numFmtId="189" fontId="49" fillId="0" borderId="10" xfId="0" applyNumberFormat="1" applyFont="1" applyBorder="1" applyAlignment="1">
      <alignment horizontal="center" vertical="center"/>
    </xf>
    <xf numFmtId="189" fontId="49" fillId="0" borderId="26" xfId="0" applyNumberFormat="1" applyFont="1" applyBorder="1" applyAlignment="1">
      <alignment horizontal="center" vertical="center"/>
    </xf>
    <xf numFmtId="189" fontId="50" fillId="0" borderId="10" xfId="0" applyNumberFormat="1" applyFont="1" applyBorder="1" applyAlignment="1">
      <alignment horizontal="center" vertical="center"/>
    </xf>
    <xf numFmtId="189" fontId="50" fillId="25" borderId="10" xfId="0" applyNumberFormat="1" applyFont="1" applyFill="1" applyBorder="1" applyAlignment="1">
      <alignment horizontal="center" vertical="center"/>
    </xf>
    <xf numFmtId="189" fontId="50" fillId="0" borderId="26" xfId="0" applyNumberFormat="1" applyFont="1" applyBorder="1" applyAlignment="1">
      <alignment horizontal="center" vertical="center"/>
    </xf>
    <xf numFmtId="189" fontId="46" fillId="25" borderId="10" xfId="0" applyNumberFormat="1" applyFont="1" applyFill="1" applyBorder="1" applyAlignment="1">
      <alignment horizontal="center" vertical="center"/>
    </xf>
    <xf numFmtId="189" fontId="50" fillId="25" borderId="10" xfId="0" applyNumberFormat="1" applyFont="1" applyFill="1" applyBorder="1" applyAlignment="1">
      <alignment horizontal="center" vertical="center" wrapText="1"/>
    </xf>
    <xf numFmtId="189" fontId="46" fillId="0" borderId="16" xfId="0" applyNumberFormat="1" applyFont="1" applyBorder="1" applyAlignment="1">
      <alignment horizontal="center" vertical="center"/>
    </xf>
    <xf numFmtId="189" fontId="46" fillId="0" borderId="24" xfId="0" applyNumberFormat="1" applyFont="1" applyFill="1" applyBorder="1" applyAlignment="1">
      <alignment horizontal="center" vertical="center"/>
    </xf>
    <xf numFmtId="189" fontId="46" fillId="25" borderId="29" xfId="0" applyNumberFormat="1" applyFont="1" applyFill="1" applyBorder="1" applyAlignment="1">
      <alignment horizontal="center" vertical="center"/>
    </xf>
    <xf numFmtId="189" fontId="46" fillId="25" borderId="15" xfId="0" applyNumberFormat="1" applyFont="1" applyFill="1" applyBorder="1" applyAlignment="1">
      <alignment horizontal="center" vertical="center"/>
    </xf>
    <xf numFmtId="189" fontId="49" fillId="0" borderId="31" xfId="0" applyNumberFormat="1" applyFont="1" applyBorder="1" applyAlignment="1">
      <alignment horizontal="center" vertical="center"/>
    </xf>
    <xf numFmtId="189" fontId="49" fillId="25" borderId="31" xfId="0" applyNumberFormat="1" applyFont="1" applyFill="1" applyBorder="1" applyAlignment="1">
      <alignment horizontal="center" vertical="center"/>
    </xf>
    <xf numFmtId="189" fontId="49" fillId="0" borderId="32" xfId="0" applyNumberFormat="1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88" fontId="2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 3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3"/>
  <sheetViews>
    <sheetView showZeros="0" tabSelected="1" view="pageBreakPreview" zoomScaleSheetLayoutView="100" workbookViewId="0" topLeftCell="A1">
      <pane xSplit="1" ySplit="10" topLeftCell="B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29" sqref="I29"/>
    </sheetView>
  </sheetViews>
  <sheetFormatPr defaultColWidth="9.140625" defaultRowHeight="12.75"/>
  <cols>
    <col min="1" max="1" width="62.57421875" style="0" customWidth="1"/>
    <col min="2" max="2" width="12.8515625" style="0" customWidth="1"/>
    <col min="3" max="3" width="14.140625" style="0" customWidth="1"/>
    <col min="4" max="4" width="11.8515625" style="0" customWidth="1"/>
    <col min="5" max="5" width="10.28125" style="0" customWidth="1"/>
    <col min="7" max="7" width="0.2890625" style="0" hidden="1" customWidth="1"/>
    <col min="8" max="8" width="10.57421875" style="0" bestFit="1" customWidth="1"/>
    <col min="9" max="9" width="14.57421875" style="0" customWidth="1"/>
    <col min="10" max="10" width="70.421875" style="0" customWidth="1"/>
    <col min="11" max="11" width="11.421875" style="0" customWidth="1"/>
    <col min="12" max="12" width="12.00390625" style="0" customWidth="1"/>
  </cols>
  <sheetData>
    <row r="1" spans="4:6" ht="15">
      <c r="D1" s="143" t="s">
        <v>62</v>
      </c>
      <c r="E1" s="143"/>
      <c r="F1" s="143"/>
    </row>
    <row r="2" spans="4:6" ht="50.25" customHeight="1">
      <c r="D2" s="144" t="s">
        <v>63</v>
      </c>
      <c r="E2" s="144"/>
      <c r="F2" s="144"/>
    </row>
    <row r="3" spans="1:7" ht="15.75" customHeight="1">
      <c r="A3" s="141" t="s">
        <v>47</v>
      </c>
      <c r="B3" s="141"/>
      <c r="C3" s="141"/>
      <c r="D3" s="141"/>
      <c r="E3" s="141"/>
      <c r="F3" s="141"/>
      <c r="G3" s="1"/>
    </row>
    <row r="4" spans="1:7" ht="15.75" customHeight="1">
      <c r="A4" s="141" t="s">
        <v>57</v>
      </c>
      <c r="B4" s="141"/>
      <c r="C4" s="141"/>
      <c r="D4" s="141"/>
      <c r="E4" s="141"/>
      <c r="F4" s="141"/>
      <c r="G4" s="141"/>
    </row>
    <row r="5" spans="1:14" ht="18.75" customHeight="1">
      <c r="A5" s="142" t="s">
        <v>66</v>
      </c>
      <c r="B5" s="142"/>
      <c r="C5" s="142"/>
      <c r="D5" s="142"/>
      <c r="E5" s="142"/>
      <c r="F5" s="142"/>
      <c r="G5" s="37" t="s">
        <v>0</v>
      </c>
      <c r="L5" s="3"/>
      <c r="N5" s="3"/>
    </row>
    <row r="6" spans="1:14" ht="6.75" customHeight="1">
      <c r="A6" s="2"/>
      <c r="B6" s="2"/>
      <c r="C6" s="2"/>
      <c r="D6" s="2"/>
      <c r="E6" s="2"/>
      <c r="G6" s="37"/>
      <c r="L6" s="3"/>
      <c r="N6" s="3"/>
    </row>
    <row r="7" spans="1:14" ht="14.25" customHeight="1" thickBot="1">
      <c r="A7" s="2"/>
      <c r="B7" s="2"/>
      <c r="C7" s="2"/>
      <c r="D7" s="2"/>
      <c r="F7" s="72" t="s">
        <v>0</v>
      </c>
      <c r="G7" s="37"/>
      <c r="L7" s="3"/>
      <c r="N7" s="3"/>
    </row>
    <row r="8" spans="1:14" ht="27.75" customHeight="1">
      <c r="A8" s="136" t="s">
        <v>1</v>
      </c>
      <c r="B8" s="138" t="s">
        <v>2</v>
      </c>
      <c r="C8" s="139"/>
      <c r="D8" s="145" t="s">
        <v>58</v>
      </c>
      <c r="E8" s="145"/>
      <c r="F8" s="122" t="s">
        <v>65</v>
      </c>
      <c r="G8" s="125" t="s">
        <v>48</v>
      </c>
      <c r="H8" s="130"/>
      <c r="L8" s="3"/>
      <c r="N8" s="3"/>
    </row>
    <row r="9" spans="1:14" ht="42" customHeight="1">
      <c r="A9" s="137"/>
      <c r="B9" s="4" t="s">
        <v>51</v>
      </c>
      <c r="C9" s="4" t="s">
        <v>64</v>
      </c>
      <c r="D9" s="38" t="s">
        <v>3</v>
      </c>
      <c r="E9" s="4" t="s">
        <v>4</v>
      </c>
      <c r="F9" s="140"/>
      <c r="G9" s="126"/>
      <c r="H9" s="130"/>
      <c r="L9" s="3"/>
      <c r="N9" s="3"/>
    </row>
    <row r="10" spans="1:14" ht="21.75" customHeight="1">
      <c r="A10" s="127" t="s">
        <v>5</v>
      </c>
      <c r="B10" s="128"/>
      <c r="C10" s="128"/>
      <c r="D10" s="128"/>
      <c r="E10" s="128"/>
      <c r="F10" s="129"/>
      <c r="G10" s="39"/>
      <c r="H10" s="5"/>
      <c r="L10" s="3"/>
      <c r="N10" s="3"/>
    </row>
    <row r="11" spans="1:14" ht="13.5" customHeight="1">
      <c r="A11" s="6" t="s">
        <v>6</v>
      </c>
      <c r="B11" s="73">
        <v>231056.1</v>
      </c>
      <c r="C11" s="69">
        <v>230670.54964</v>
      </c>
      <c r="D11" s="73">
        <f aca="true" t="shared" si="0" ref="D11:D38">C11-B11</f>
        <v>-385.5503599999938</v>
      </c>
      <c r="E11" s="73">
        <f aca="true" t="shared" si="1" ref="E11:E16">C11/B11*100</f>
        <v>99.83313560646094</v>
      </c>
      <c r="F11" s="70">
        <v>118.6</v>
      </c>
      <c r="G11" s="40" t="e">
        <f>C11/#REF!*100</f>
        <v>#REF!</v>
      </c>
      <c r="H11" s="5"/>
      <c r="I11" s="7"/>
      <c r="L11" s="3"/>
      <c r="N11" s="3"/>
    </row>
    <row r="12" spans="1:14" ht="17.25" customHeight="1">
      <c r="A12" s="6" t="s">
        <v>7</v>
      </c>
      <c r="B12" s="73">
        <v>150</v>
      </c>
      <c r="C12" s="71">
        <v>311.73093</v>
      </c>
      <c r="D12" s="73">
        <f t="shared" si="0"/>
        <v>161.73093</v>
      </c>
      <c r="E12" s="73">
        <f t="shared" si="1"/>
        <v>207.82062</v>
      </c>
      <c r="F12" s="70">
        <v>194.8</v>
      </c>
      <c r="G12" s="40" t="e">
        <f>C12/#REF!*100</f>
        <v>#REF!</v>
      </c>
      <c r="H12" s="5"/>
      <c r="I12" s="7"/>
      <c r="L12" s="3"/>
      <c r="N12" s="3"/>
    </row>
    <row r="13" spans="1:14" ht="15" customHeight="1">
      <c r="A13" s="6" t="s">
        <v>8</v>
      </c>
      <c r="B13" s="73">
        <v>79</v>
      </c>
      <c r="C13" s="71">
        <v>223.18564</v>
      </c>
      <c r="D13" s="73">
        <f t="shared" si="0"/>
        <v>144.18564</v>
      </c>
      <c r="E13" s="73">
        <f t="shared" si="1"/>
        <v>282.5134683544304</v>
      </c>
      <c r="F13" s="70">
        <v>227.8</v>
      </c>
      <c r="G13" s="40"/>
      <c r="H13" s="5"/>
      <c r="I13" s="7"/>
      <c r="L13" s="3"/>
      <c r="N13" s="3"/>
    </row>
    <row r="14" spans="1:14" ht="13.5" customHeight="1">
      <c r="A14" s="6" t="s">
        <v>9</v>
      </c>
      <c r="B14" s="73">
        <v>37160.2</v>
      </c>
      <c r="C14" s="71">
        <f>C16+C15</f>
        <v>35818.71082</v>
      </c>
      <c r="D14" s="73">
        <f t="shared" si="0"/>
        <v>-1341.4891799999968</v>
      </c>
      <c r="E14" s="73">
        <f t="shared" si="1"/>
        <v>96.38998396133498</v>
      </c>
      <c r="F14" s="70">
        <v>140.9</v>
      </c>
      <c r="G14" s="40" t="e">
        <f>C14/#REF!*100</f>
        <v>#REF!</v>
      </c>
      <c r="H14" s="5"/>
      <c r="I14" s="7"/>
      <c r="L14" s="3"/>
      <c r="N14" s="3"/>
    </row>
    <row r="15" spans="1:14" ht="13.5" customHeight="1">
      <c r="A15" s="8" t="s">
        <v>10</v>
      </c>
      <c r="B15" s="74">
        <v>12837</v>
      </c>
      <c r="C15" s="75">
        <v>11433.84371</v>
      </c>
      <c r="D15" s="74">
        <f t="shared" si="0"/>
        <v>-1403.1562900000008</v>
      </c>
      <c r="E15" s="74">
        <f t="shared" si="1"/>
        <v>89.06943764119342</v>
      </c>
      <c r="F15" s="76">
        <v>122.8</v>
      </c>
      <c r="G15" s="41" t="e">
        <f>C15/#REF!*100</f>
        <v>#REF!</v>
      </c>
      <c r="H15" s="5"/>
      <c r="I15" s="7"/>
      <c r="L15" s="3"/>
      <c r="N15" s="9"/>
    </row>
    <row r="16" spans="1:9" ht="13.5" customHeight="1">
      <c r="A16" s="8" t="s">
        <v>11</v>
      </c>
      <c r="B16" s="74">
        <v>24323.2</v>
      </c>
      <c r="C16" s="75">
        <v>24384.86711</v>
      </c>
      <c r="D16" s="74">
        <f t="shared" si="0"/>
        <v>61.6671099999985</v>
      </c>
      <c r="E16" s="74">
        <f t="shared" si="1"/>
        <v>100.25353205992631</v>
      </c>
      <c r="F16" s="76">
        <v>151.3</v>
      </c>
      <c r="G16" s="41" t="e">
        <f>C16/#REF!*100</f>
        <v>#REF!</v>
      </c>
      <c r="H16" s="5"/>
      <c r="I16" s="7"/>
    </row>
    <row r="17" spans="1:9" ht="15.75" customHeight="1">
      <c r="A17" s="6" t="s">
        <v>59</v>
      </c>
      <c r="B17" s="78">
        <f>B18+B19+B20+B21</f>
        <v>2958</v>
      </c>
      <c r="C17" s="78">
        <f>C18+C19+C20+C21</f>
        <v>4787.03506</v>
      </c>
      <c r="D17" s="77">
        <f>C17-B17</f>
        <v>1829.0350600000002</v>
      </c>
      <c r="E17" s="79">
        <f>C17/B17*100</f>
        <v>161.8335043948614</v>
      </c>
      <c r="F17" s="80">
        <v>135</v>
      </c>
      <c r="G17" s="40" t="e">
        <f>C18/#REF!*100</f>
        <v>#REF!</v>
      </c>
      <c r="H17" s="5">
        <f>C17-C18</f>
        <v>4581.43797</v>
      </c>
      <c r="I17" s="7"/>
    </row>
    <row r="18" spans="1:9" ht="13.5" customHeight="1">
      <c r="A18" s="67" t="s">
        <v>60</v>
      </c>
      <c r="B18" s="74"/>
      <c r="C18" s="75">
        <v>205.59709</v>
      </c>
      <c r="D18" s="74">
        <f>C18-B17</f>
        <v>-2752.40291</v>
      </c>
      <c r="E18" s="74"/>
      <c r="F18" s="76">
        <v>5.8</v>
      </c>
      <c r="G18" s="40"/>
      <c r="H18" s="5"/>
      <c r="I18" s="7"/>
    </row>
    <row r="19" spans="1:9" ht="12.75" customHeight="1">
      <c r="A19" s="42" t="s">
        <v>12</v>
      </c>
      <c r="B19" s="74">
        <v>306</v>
      </c>
      <c r="C19" s="82">
        <v>196.5376</v>
      </c>
      <c r="D19" s="74">
        <f t="shared" si="0"/>
        <v>-109.4624</v>
      </c>
      <c r="E19" s="74">
        <f aca="true" t="shared" si="2" ref="E19:E33">C19/B19*100</f>
        <v>64.22797385620915</v>
      </c>
      <c r="F19" s="84"/>
      <c r="G19" s="40"/>
      <c r="H19" s="5">
        <f>C19+C20+C21</f>
        <v>4581.437970000001</v>
      </c>
      <c r="I19" s="7">
        <f>B19+B20+B21</f>
        <v>2958</v>
      </c>
    </row>
    <row r="20" spans="1:9" ht="12.75" customHeight="1">
      <c r="A20" s="42" t="s">
        <v>13</v>
      </c>
      <c r="B20" s="74">
        <v>52</v>
      </c>
      <c r="C20" s="82">
        <f>36.40897+0.1</f>
        <v>36.50897</v>
      </c>
      <c r="D20" s="74">
        <f t="shared" si="0"/>
        <v>-15.491030000000002</v>
      </c>
      <c r="E20" s="74">
        <f t="shared" si="2"/>
        <v>70.20955769230768</v>
      </c>
      <c r="F20" s="84"/>
      <c r="G20" s="40"/>
      <c r="H20" s="5"/>
      <c r="I20" s="7"/>
    </row>
    <row r="21" spans="1:9" ht="12" customHeight="1">
      <c r="A21" s="42" t="s">
        <v>14</v>
      </c>
      <c r="B21" s="74">
        <v>2600</v>
      </c>
      <c r="C21" s="82">
        <f>4338.2394+10.152</f>
        <v>4348.3914</v>
      </c>
      <c r="D21" s="74">
        <f t="shared" si="0"/>
        <v>1748.3914000000004</v>
      </c>
      <c r="E21" s="74">
        <f t="shared" si="2"/>
        <v>167.24582307692307</v>
      </c>
      <c r="F21" s="84"/>
      <c r="G21" s="40"/>
      <c r="H21" s="5"/>
      <c r="I21" s="7">
        <f>H19/I19*100</f>
        <v>154.8829604462475</v>
      </c>
    </row>
    <row r="22" spans="1:9" ht="12" customHeight="1">
      <c r="A22" s="10" t="s">
        <v>15</v>
      </c>
      <c r="B22" s="73">
        <v>70</v>
      </c>
      <c r="C22" s="71">
        <v>66.93036</v>
      </c>
      <c r="D22" s="73">
        <f t="shared" si="0"/>
        <v>-3.069640000000007</v>
      </c>
      <c r="E22" s="83">
        <f t="shared" si="2"/>
        <v>95.61479999999999</v>
      </c>
      <c r="F22" s="70">
        <v>129.6</v>
      </c>
      <c r="G22" s="40" t="e">
        <f>C22/#REF!*100</f>
        <v>#REF!</v>
      </c>
      <c r="H22" s="5"/>
      <c r="I22" s="7"/>
    </row>
    <row r="23" spans="1:9" ht="31.5" customHeight="1" hidden="1">
      <c r="A23" s="6" t="s">
        <v>16</v>
      </c>
      <c r="B23" s="73"/>
      <c r="C23" s="71"/>
      <c r="D23" s="73">
        <f t="shared" si="0"/>
        <v>0</v>
      </c>
      <c r="E23" s="83" t="e">
        <f t="shared" si="2"/>
        <v>#DIV/0!</v>
      </c>
      <c r="F23" s="70"/>
      <c r="G23" s="40"/>
      <c r="H23" s="5"/>
      <c r="I23" s="7"/>
    </row>
    <row r="24" spans="1:9" ht="12.75" customHeight="1">
      <c r="A24" s="6" t="s">
        <v>17</v>
      </c>
      <c r="B24" s="73">
        <v>20.1</v>
      </c>
      <c r="C24" s="71">
        <v>64.42034</v>
      </c>
      <c r="D24" s="73">
        <f t="shared" si="0"/>
        <v>44.320339999999995</v>
      </c>
      <c r="E24" s="83">
        <f t="shared" si="2"/>
        <v>320.4992039800995</v>
      </c>
      <c r="F24" s="70">
        <v>376.5</v>
      </c>
      <c r="G24" s="40" t="e">
        <f>C24/#REF!*100</f>
        <v>#REF!</v>
      </c>
      <c r="H24" s="5"/>
      <c r="I24" s="7"/>
    </row>
    <row r="25" spans="1:9" ht="13.5" customHeight="1">
      <c r="A25" s="6" t="s">
        <v>18</v>
      </c>
      <c r="B25" s="73">
        <v>175</v>
      </c>
      <c r="C25" s="71">
        <v>154.09093</v>
      </c>
      <c r="D25" s="73">
        <f t="shared" si="0"/>
        <v>-20.909070000000014</v>
      </c>
      <c r="E25" s="83">
        <f t="shared" si="2"/>
        <v>88.05196</v>
      </c>
      <c r="F25" s="70">
        <v>86.5</v>
      </c>
      <c r="G25" s="40"/>
      <c r="H25" s="5"/>
      <c r="I25" s="7"/>
    </row>
    <row r="26" spans="1:9" ht="26.25" customHeight="1">
      <c r="A26" s="6" t="s">
        <v>19</v>
      </c>
      <c r="B26" s="73">
        <v>2100</v>
      </c>
      <c r="C26" s="71">
        <v>2630</v>
      </c>
      <c r="D26" s="73">
        <f t="shared" si="0"/>
        <v>530</v>
      </c>
      <c r="E26" s="83">
        <f t="shared" si="2"/>
        <v>125.23809523809524</v>
      </c>
      <c r="F26" s="70">
        <v>129.7</v>
      </c>
      <c r="G26" s="40" t="e">
        <f>C26/#REF!*100</f>
        <v>#REF!</v>
      </c>
      <c r="H26" s="5"/>
      <c r="I26" s="7"/>
    </row>
    <row r="27" spans="1:9" ht="13.5" customHeight="1">
      <c r="A27" s="6" t="s">
        <v>20</v>
      </c>
      <c r="B27" s="73">
        <v>2563.48</v>
      </c>
      <c r="C27" s="69">
        <v>1562.05964</v>
      </c>
      <c r="D27" s="73">
        <f t="shared" si="0"/>
        <v>-1001.4203600000001</v>
      </c>
      <c r="E27" s="83">
        <f t="shared" si="2"/>
        <v>60.93512100738059</v>
      </c>
      <c r="F27" s="70">
        <v>78.9</v>
      </c>
      <c r="G27" s="40" t="e">
        <f>C24/#REF!*100</f>
        <v>#REF!</v>
      </c>
      <c r="H27" s="5"/>
      <c r="I27" s="7"/>
    </row>
    <row r="28" spans="1:9" ht="15.75" customHeight="1" thickBot="1">
      <c r="A28" s="11" t="s">
        <v>21</v>
      </c>
      <c r="B28" s="85">
        <v>1286</v>
      </c>
      <c r="C28" s="86">
        <v>1077.18811</v>
      </c>
      <c r="D28" s="85">
        <f t="shared" si="0"/>
        <v>-208.81188999999995</v>
      </c>
      <c r="E28" s="87">
        <f t="shared" si="2"/>
        <v>83.7626835147745</v>
      </c>
      <c r="F28" s="88">
        <v>89.9</v>
      </c>
      <c r="G28" s="43" t="e">
        <f>C28/#REF!*100</f>
        <v>#REF!</v>
      </c>
      <c r="H28" s="5"/>
      <c r="I28" s="61"/>
    </row>
    <row r="29" spans="1:9" ht="16.5" customHeight="1" thickBot="1">
      <c r="A29" s="12" t="s">
        <v>22</v>
      </c>
      <c r="B29" s="89">
        <f>B11+B12+B13+B14+B17+B22+B24+B25+B26+B27+B28</f>
        <v>277617.87999999995</v>
      </c>
      <c r="C29" s="89">
        <f>C11+C12+C13+C14+C17+C22+C24+C25+C26+C27+C28</f>
        <v>277365.90147000004</v>
      </c>
      <c r="D29" s="90">
        <f t="shared" si="0"/>
        <v>-251.97852999990573</v>
      </c>
      <c r="E29" s="90">
        <f t="shared" si="2"/>
        <v>99.90923548223914</v>
      </c>
      <c r="F29" s="91">
        <v>112</v>
      </c>
      <c r="G29" s="44" t="e">
        <f>G11+G12+G14+G13+#REF!+#REF!+G17+#REF!+G22+#REF!+#REF!+G27+G26+G24+G28+G23</f>
        <v>#REF!</v>
      </c>
      <c r="H29" s="13"/>
      <c r="I29" s="7"/>
    </row>
    <row r="30" spans="1:9" ht="15" customHeight="1">
      <c r="A30" s="14" t="s">
        <v>23</v>
      </c>
      <c r="B30" s="92">
        <v>110893.9</v>
      </c>
      <c r="C30" s="93">
        <v>110893.9</v>
      </c>
      <c r="D30" s="92">
        <f t="shared" si="0"/>
        <v>0</v>
      </c>
      <c r="E30" s="92">
        <f t="shared" si="2"/>
        <v>100</v>
      </c>
      <c r="F30" s="94">
        <v>85.9</v>
      </c>
      <c r="G30" s="45" t="e">
        <f>C36/#REF!*100</f>
        <v>#REF!</v>
      </c>
      <c r="H30" s="5"/>
      <c r="I30" s="7"/>
    </row>
    <row r="31" spans="1:9" ht="12.75" customHeight="1">
      <c r="A31" s="15" t="s">
        <v>24</v>
      </c>
      <c r="B31" s="73">
        <v>19930</v>
      </c>
      <c r="C31" s="71">
        <v>19930</v>
      </c>
      <c r="D31" s="92">
        <f t="shared" si="0"/>
        <v>0</v>
      </c>
      <c r="E31" s="92">
        <f t="shared" si="2"/>
        <v>100</v>
      </c>
      <c r="F31" s="94">
        <v>865.9</v>
      </c>
      <c r="G31" s="45" t="e">
        <f>C31/#REF!*100</f>
        <v>#REF!</v>
      </c>
      <c r="H31" s="5"/>
      <c r="I31" s="7"/>
    </row>
    <row r="32" spans="1:9" ht="25.5">
      <c r="A32" s="66" t="s">
        <v>49</v>
      </c>
      <c r="B32" s="92">
        <v>488.2</v>
      </c>
      <c r="C32" s="93">
        <v>488.2</v>
      </c>
      <c r="D32" s="92">
        <f t="shared" si="0"/>
        <v>0</v>
      </c>
      <c r="E32" s="92">
        <f t="shared" si="2"/>
        <v>100</v>
      </c>
      <c r="F32" s="94"/>
      <c r="G32" s="46"/>
      <c r="H32" s="5"/>
      <c r="I32" s="7"/>
    </row>
    <row r="33" spans="1:9" ht="24.75" customHeight="1">
      <c r="A33" s="56" t="s">
        <v>53</v>
      </c>
      <c r="B33" s="73">
        <v>6596.3</v>
      </c>
      <c r="C33" s="71">
        <v>6596.3</v>
      </c>
      <c r="D33" s="92">
        <f t="shared" si="0"/>
        <v>0</v>
      </c>
      <c r="E33" s="92">
        <f t="shared" si="2"/>
        <v>100</v>
      </c>
      <c r="F33" s="94"/>
      <c r="G33" s="46"/>
      <c r="H33" s="5"/>
      <c r="I33" s="7"/>
    </row>
    <row r="34" spans="1:9" ht="16.5" customHeight="1" thickBot="1">
      <c r="A34" s="68" t="s">
        <v>25</v>
      </c>
      <c r="B34" s="85"/>
      <c r="C34" s="95"/>
      <c r="D34" s="96">
        <f t="shared" si="0"/>
        <v>0</v>
      </c>
      <c r="E34" s="96"/>
      <c r="F34" s="94"/>
      <c r="G34" s="46"/>
      <c r="H34" s="5"/>
      <c r="I34" s="7"/>
    </row>
    <row r="35" spans="1:9" ht="15.75" customHeight="1" thickBot="1">
      <c r="A35" s="16" t="s">
        <v>26</v>
      </c>
      <c r="B35" s="90">
        <f>B29+B30+B31+B32+B33</f>
        <v>415526.2799999999</v>
      </c>
      <c r="C35" s="98">
        <f>C29+C30+C31+C32+C33</f>
        <v>415274.30147000006</v>
      </c>
      <c r="D35" s="90">
        <f t="shared" si="0"/>
        <v>-251.97852999984752</v>
      </c>
      <c r="E35" s="90">
        <f>C35/B35*100</f>
        <v>99.93935918325073</v>
      </c>
      <c r="F35" s="99">
        <v>109.3</v>
      </c>
      <c r="G35" s="47" t="e">
        <f>C35/#REF!*100</f>
        <v>#REF!</v>
      </c>
      <c r="H35" s="5"/>
      <c r="I35" s="7"/>
    </row>
    <row r="36" spans="1:9" ht="14.25" customHeight="1">
      <c r="A36" s="14" t="s">
        <v>27</v>
      </c>
      <c r="B36" s="92">
        <v>197107.3619</v>
      </c>
      <c r="C36" s="93">
        <v>192134.40604</v>
      </c>
      <c r="D36" s="92">
        <f t="shared" si="0"/>
        <v>-4972.955859999987</v>
      </c>
      <c r="E36" s="92">
        <f>C36/B36*100</f>
        <v>97.47703190176989</v>
      </c>
      <c r="F36" s="94">
        <v>134.1</v>
      </c>
      <c r="G36" s="46" t="e">
        <f>#REF!/#REF!*100</f>
        <v>#REF!</v>
      </c>
      <c r="H36" s="5"/>
      <c r="I36" s="7"/>
    </row>
    <row r="37" spans="1:9" ht="13.5" customHeight="1" thickBot="1">
      <c r="A37" s="11" t="s">
        <v>28</v>
      </c>
      <c r="B37" s="85">
        <v>395.95</v>
      </c>
      <c r="C37" s="95">
        <v>371.63984</v>
      </c>
      <c r="D37" s="92">
        <f t="shared" si="0"/>
        <v>-24.310159999999996</v>
      </c>
      <c r="E37" s="92">
        <f>C37/B37*100</f>
        <v>93.86029549185503</v>
      </c>
      <c r="F37" s="94">
        <v>371.6</v>
      </c>
      <c r="G37" s="46"/>
      <c r="H37" s="5"/>
      <c r="I37" s="7"/>
    </row>
    <row r="38" spans="1:9" ht="15.75" customHeight="1" thickBot="1">
      <c r="A38" s="16" t="s">
        <v>29</v>
      </c>
      <c r="B38" s="89">
        <f>B35+B36+B37</f>
        <v>613029.5918999999</v>
      </c>
      <c r="C38" s="100">
        <f>C35+C36+C37</f>
        <v>607780.34735</v>
      </c>
      <c r="D38" s="89">
        <f t="shared" si="0"/>
        <v>-5249.244549999828</v>
      </c>
      <c r="E38" s="89">
        <f>C38/B38*100</f>
        <v>99.14372085469307</v>
      </c>
      <c r="F38" s="91">
        <v>116.1</v>
      </c>
      <c r="G38" s="47" t="e">
        <f>C38/#REF!*100</f>
        <v>#REF!</v>
      </c>
      <c r="H38" s="5"/>
      <c r="I38" s="7"/>
    </row>
    <row r="39" spans="1:9" ht="18.75" customHeight="1">
      <c r="A39" s="131" t="s">
        <v>30</v>
      </c>
      <c r="B39" s="132"/>
      <c r="C39" s="132"/>
      <c r="D39" s="132"/>
      <c r="E39" s="132"/>
      <c r="F39" s="133"/>
      <c r="G39" s="45"/>
      <c r="H39" s="5"/>
      <c r="I39" s="7"/>
    </row>
    <row r="40" spans="1:9" ht="15" customHeight="1">
      <c r="A40" s="17" t="s">
        <v>31</v>
      </c>
      <c r="B40" s="101">
        <f>B42+B43+B41</f>
        <v>1727.3</v>
      </c>
      <c r="C40" s="102">
        <f>C42+C43+C41</f>
        <v>2137.97055</v>
      </c>
      <c r="D40" s="101">
        <f aca="true" t="shared" si="3" ref="D40:D56">C40-B40</f>
        <v>410.67055000000005</v>
      </c>
      <c r="E40" s="101">
        <f aca="true" t="shared" si="4" ref="E40:E47">C40/B40*100</f>
        <v>123.77528802176808</v>
      </c>
      <c r="F40" s="103">
        <v>30.7</v>
      </c>
      <c r="G40" s="45"/>
      <c r="H40" s="5"/>
      <c r="I40" s="7"/>
    </row>
    <row r="41" spans="1:9" ht="14.25" customHeight="1">
      <c r="A41" s="18" t="s">
        <v>32</v>
      </c>
      <c r="B41" s="104">
        <v>1000</v>
      </c>
      <c r="C41" s="69">
        <v>969.84614</v>
      </c>
      <c r="D41" s="104">
        <f t="shared" si="3"/>
        <v>-30.15386000000001</v>
      </c>
      <c r="E41" s="83">
        <f t="shared" si="4"/>
        <v>96.98461400000001</v>
      </c>
      <c r="F41" s="105">
        <v>13.9</v>
      </c>
      <c r="G41" s="45"/>
      <c r="H41" s="5"/>
      <c r="I41" s="7"/>
    </row>
    <row r="42" spans="1:9" ht="15.75" customHeight="1">
      <c r="A42" s="6" t="s">
        <v>33</v>
      </c>
      <c r="B42" s="83">
        <v>500</v>
      </c>
      <c r="C42" s="69">
        <v>923.22946</v>
      </c>
      <c r="D42" s="104">
        <f t="shared" si="3"/>
        <v>423.22946</v>
      </c>
      <c r="E42" s="83">
        <f t="shared" si="4"/>
        <v>184.645892</v>
      </c>
      <c r="F42" s="105"/>
      <c r="G42" s="40" t="e">
        <f>C42/#REF!*100</f>
        <v>#REF!</v>
      </c>
      <c r="H42" s="5"/>
      <c r="I42" s="7"/>
    </row>
    <row r="43" spans="1:9" ht="14.25" customHeight="1">
      <c r="A43" s="6" t="s">
        <v>34</v>
      </c>
      <c r="B43" s="83">
        <v>227.3</v>
      </c>
      <c r="C43" s="69">
        <v>244.89495</v>
      </c>
      <c r="D43" s="104">
        <f t="shared" si="3"/>
        <v>17.594949999999983</v>
      </c>
      <c r="E43" s="83">
        <f t="shared" si="4"/>
        <v>107.74084909810821</v>
      </c>
      <c r="F43" s="105"/>
      <c r="G43" s="40"/>
      <c r="H43" s="5"/>
      <c r="I43" s="7"/>
    </row>
    <row r="44" spans="1:9" ht="13.5" customHeight="1">
      <c r="A44" s="19" t="s">
        <v>35</v>
      </c>
      <c r="B44" s="106">
        <f>B50+B45</f>
        <v>2000</v>
      </c>
      <c r="C44" s="107">
        <f>C50+C45</f>
        <v>2088.75792</v>
      </c>
      <c r="D44" s="108">
        <f t="shared" si="3"/>
        <v>88.75792000000001</v>
      </c>
      <c r="E44" s="108">
        <f t="shared" si="4"/>
        <v>104.437896</v>
      </c>
      <c r="F44" s="109">
        <v>205.3</v>
      </c>
      <c r="G44" s="40" t="e">
        <f>C44/#REF!*100</f>
        <v>#REF!</v>
      </c>
      <c r="H44" s="5"/>
      <c r="I44" s="7"/>
    </row>
    <row r="45" spans="1:9" ht="14.25" customHeight="1">
      <c r="A45" s="20" t="s">
        <v>36</v>
      </c>
      <c r="B45" s="110">
        <f>B46+B47+B48</f>
        <v>1500</v>
      </c>
      <c r="C45" s="111">
        <f>C46+C47+C48+C49</f>
        <v>1842.74371</v>
      </c>
      <c r="D45" s="110">
        <f t="shared" si="3"/>
        <v>342.74370999999996</v>
      </c>
      <c r="E45" s="110">
        <f t="shared" si="4"/>
        <v>122.84958066666667</v>
      </c>
      <c r="F45" s="112">
        <v>345.8</v>
      </c>
      <c r="G45" s="48" t="e">
        <f>C45/#REF!*100</f>
        <v>#REF!</v>
      </c>
      <c r="H45" s="5"/>
      <c r="I45" s="7"/>
    </row>
    <row r="46" spans="1:9" ht="14.25" customHeight="1">
      <c r="A46" s="6" t="s">
        <v>37</v>
      </c>
      <c r="B46" s="83">
        <v>1250</v>
      </c>
      <c r="C46" s="113">
        <v>1512.18087</v>
      </c>
      <c r="D46" s="83">
        <f t="shared" si="3"/>
        <v>262.1808699999999</v>
      </c>
      <c r="E46" s="83">
        <f t="shared" si="4"/>
        <v>120.9744696</v>
      </c>
      <c r="F46" s="84"/>
      <c r="G46" s="48"/>
      <c r="H46" s="5"/>
      <c r="I46" s="7"/>
    </row>
    <row r="47" spans="1:9" ht="24.75" customHeight="1">
      <c r="A47" s="6" t="s">
        <v>38</v>
      </c>
      <c r="B47" s="83">
        <v>250</v>
      </c>
      <c r="C47" s="69">
        <v>159.32816</v>
      </c>
      <c r="D47" s="83">
        <f t="shared" si="3"/>
        <v>-90.67184</v>
      </c>
      <c r="E47" s="83">
        <f t="shared" si="4"/>
        <v>63.731263999999996</v>
      </c>
      <c r="F47" s="84">
        <v>386</v>
      </c>
      <c r="G47" s="48"/>
      <c r="H47" s="5"/>
      <c r="I47" s="49"/>
    </row>
    <row r="48" spans="1:9" ht="18" customHeight="1">
      <c r="A48" s="6" t="s">
        <v>39</v>
      </c>
      <c r="B48" s="81"/>
      <c r="C48" s="69">
        <v>170.31191</v>
      </c>
      <c r="D48" s="83">
        <f t="shared" si="3"/>
        <v>170.31191</v>
      </c>
      <c r="E48" s="83"/>
      <c r="F48" s="84">
        <v>34.6</v>
      </c>
      <c r="G48" s="48"/>
      <c r="H48" s="5"/>
      <c r="I48" s="7"/>
    </row>
    <row r="49" spans="1:9" ht="29.25" customHeight="1">
      <c r="A49" s="6" t="s">
        <v>55</v>
      </c>
      <c r="B49" s="81"/>
      <c r="C49" s="69">
        <v>0.92277</v>
      </c>
      <c r="D49" s="83">
        <f t="shared" si="3"/>
        <v>0.92277</v>
      </c>
      <c r="E49" s="83"/>
      <c r="F49" s="84"/>
      <c r="G49" s="48"/>
      <c r="H49" s="5"/>
      <c r="I49" s="7"/>
    </row>
    <row r="50" spans="1:10" ht="27" customHeight="1">
      <c r="A50" s="20" t="s">
        <v>50</v>
      </c>
      <c r="B50" s="110">
        <v>500</v>
      </c>
      <c r="C50" s="114">
        <v>246.01421</v>
      </c>
      <c r="D50" s="110">
        <f t="shared" si="3"/>
        <v>-253.98579</v>
      </c>
      <c r="E50" s="110">
        <f>C50/B50*100</f>
        <v>49.202842</v>
      </c>
      <c r="F50" s="112">
        <v>50.8</v>
      </c>
      <c r="G50" s="40" t="e">
        <f>C50/#REF!*100</f>
        <v>#REF!</v>
      </c>
      <c r="H50" s="21"/>
      <c r="I50" s="7"/>
      <c r="J50" s="22"/>
    </row>
    <row r="51" spans="1:9" ht="14.25" customHeight="1">
      <c r="A51" s="50" t="s">
        <v>40</v>
      </c>
      <c r="B51" s="108">
        <f>B54+B53+B52</f>
        <v>24385.57</v>
      </c>
      <c r="C51" s="107">
        <f>C53+C54+C52+C55</f>
        <v>19238.01884</v>
      </c>
      <c r="D51" s="108">
        <f t="shared" si="3"/>
        <v>-5147.551159999999</v>
      </c>
      <c r="E51" s="108">
        <f>C51/B51*100</f>
        <v>78.89099512539588</v>
      </c>
      <c r="F51" s="109">
        <v>223.3</v>
      </c>
      <c r="G51" s="48" t="e">
        <f>C51/#REF!*100</f>
        <v>#REF!</v>
      </c>
      <c r="H51" s="5"/>
      <c r="I51" s="7"/>
    </row>
    <row r="52" spans="1:9" ht="14.25" customHeight="1">
      <c r="A52" s="23" t="s">
        <v>41</v>
      </c>
      <c r="B52" s="83">
        <v>10951.07</v>
      </c>
      <c r="C52" s="69">
        <v>11041.47731</v>
      </c>
      <c r="D52" s="83">
        <f t="shared" si="3"/>
        <v>90.4073100000005</v>
      </c>
      <c r="E52" s="83">
        <f>C52/B52*100</f>
        <v>100.82555686339327</v>
      </c>
      <c r="F52" s="115"/>
      <c r="G52" s="48"/>
      <c r="H52" s="5"/>
      <c r="I52" s="7"/>
    </row>
    <row r="53" spans="1:9" ht="12.75" customHeight="1">
      <c r="A53" s="23" t="s">
        <v>42</v>
      </c>
      <c r="B53" s="83">
        <v>6176.9</v>
      </c>
      <c r="C53" s="69">
        <v>4890</v>
      </c>
      <c r="D53" s="83">
        <f t="shared" si="3"/>
        <v>-1286.8999999999996</v>
      </c>
      <c r="E53" s="83">
        <f>C53/B53*100</f>
        <v>79.1659246547621</v>
      </c>
      <c r="F53" s="115">
        <v>142.2</v>
      </c>
      <c r="G53" s="40" t="e">
        <f>C53/#REF!*100</f>
        <v>#REF!</v>
      </c>
      <c r="H53" s="5"/>
      <c r="I53" s="7"/>
    </row>
    <row r="54" spans="1:9" ht="15" customHeight="1">
      <c r="A54" s="51" t="s">
        <v>43</v>
      </c>
      <c r="B54" s="87">
        <v>7257.6</v>
      </c>
      <c r="C54" s="86">
        <v>3279.22203</v>
      </c>
      <c r="D54" s="83">
        <f t="shared" si="3"/>
        <v>-3978.3779700000005</v>
      </c>
      <c r="E54" s="83">
        <f>C54/B54*100</f>
        <v>45.18328414351851</v>
      </c>
      <c r="F54" s="115">
        <v>63.5</v>
      </c>
      <c r="G54" s="43" t="e">
        <f>C54/#REF!*100</f>
        <v>#REF!</v>
      </c>
      <c r="H54" s="5"/>
      <c r="I54" s="7"/>
    </row>
    <row r="55" spans="1:9" ht="15" customHeight="1">
      <c r="A55" s="51" t="s">
        <v>52</v>
      </c>
      <c r="B55" s="83"/>
      <c r="C55" s="69">
        <v>27.3195</v>
      </c>
      <c r="D55" s="83">
        <f t="shared" si="3"/>
        <v>27.3195</v>
      </c>
      <c r="E55" s="83"/>
      <c r="F55" s="115">
        <v>201.3</v>
      </c>
      <c r="G55" s="46"/>
      <c r="H55" s="5"/>
      <c r="I55" s="7"/>
    </row>
    <row r="56" spans="1:9" ht="15.75" customHeight="1" thickBot="1">
      <c r="A56" s="52" t="s">
        <v>44</v>
      </c>
      <c r="B56" s="116">
        <v>28429.106</v>
      </c>
      <c r="C56" s="116">
        <v>33843.72827</v>
      </c>
      <c r="D56" s="83">
        <f t="shared" si="3"/>
        <v>5414.62227</v>
      </c>
      <c r="E56" s="83">
        <f>C56/B56*100</f>
        <v>119.046051852633</v>
      </c>
      <c r="F56" s="115">
        <v>119.4</v>
      </c>
      <c r="G56" s="46"/>
      <c r="H56" s="5"/>
      <c r="I56" s="7"/>
    </row>
    <row r="57" spans="1:9" ht="17.25" customHeight="1" thickBot="1">
      <c r="A57" s="65" t="s">
        <v>56</v>
      </c>
      <c r="B57" s="97">
        <f>B40+B45+B50+B51+B56</f>
        <v>56541.975999999995</v>
      </c>
      <c r="C57" s="97">
        <f>C40+C45+C50+C51+C56</f>
        <v>57308.47558</v>
      </c>
      <c r="D57" s="90">
        <f>C57-B57</f>
        <v>766.4995800000033</v>
      </c>
      <c r="E57" s="90">
        <f>C57/B57*100</f>
        <v>101.35562927620359</v>
      </c>
      <c r="F57" s="99">
        <v>127.5</v>
      </c>
      <c r="G57" s="47" t="e">
        <f>C57/#REF!*100</f>
        <v>#REF!</v>
      </c>
      <c r="H57" s="5"/>
      <c r="I57" s="7"/>
    </row>
    <row r="58" spans="1:9" ht="13.5" customHeight="1">
      <c r="A58" s="14" t="s">
        <v>27</v>
      </c>
      <c r="B58" s="104">
        <v>34078.36689</v>
      </c>
      <c r="C58" s="117">
        <v>34068.39818</v>
      </c>
      <c r="D58" s="104">
        <f>C58-B58</f>
        <v>-9.96871000000101</v>
      </c>
      <c r="E58" s="104">
        <f>C58/B58*100</f>
        <v>99.97074768860791</v>
      </c>
      <c r="F58" s="105">
        <v>156.1</v>
      </c>
      <c r="G58" s="45" t="e">
        <f>C58/#REF!*100</f>
        <v>#REF!</v>
      </c>
      <c r="H58" s="5"/>
      <c r="I58" s="7"/>
    </row>
    <row r="59" spans="1:18" ht="13.5" customHeight="1">
      <c r="A59" s="6" t="s">
        <v>28</v>
      </c>
      <c r="B59" s="83">
        <v>475</v>
      </c>
      <c r="C59" s="113">
        <v>74.99995</v>
      </c>
      <c r="D59" s="104">
        <f>C59-B59</f>
        <v>-400.00005</v>
      </c>
      <c r="E59" s="104">
        <f>C59/B59*100</f>
        <v>15.789463157894737</v>
      </c>
      <c r="F59" s="105"/>
      <c r="G59" s="46"/>
      <c r="H59" s="5"/>
      <c r="I59" s="7"/>
      <c r="J59" s="24"/>
      <c r="K59" s="26"/>
      <c r="L59" s="27"/>
      <c r="M59" s="28">
        <v>7412.6</v>
      </c>
      <c r="N59" s="28">
        <v>8159.569</v>
      </c>
      <c r="O59" s="27">
        <f>N59-M59</f>
        <v>746.969</v>
      </c>
      <c r="P59" s="27">
        <f>N59/M59*100</f>
        <v>110.07701751072499</v>
      </c>
      <c r="Q59" s="27">
        <f>N59-K59</f>
        <v>8159.569</v>
      </c>
      <c r="R59" s="29" t="e">
        <f>N59/K59*100</f>
        <v>#DIV/0!</v>
      </c>
    </row>
    <row r="60" spans="1:18" ht="13.5" customHeight="1" thickBot="1">
      <c r="A60" s="11" t="s">
        <v>54</v>
      </c>
      <c r="B60" s="87"/>
      <c r="C60" s="118"/>
      <c r="D60" s="87"/>
      <c r="E60" s="104"/>
      <c r="F60" s="115"/>
      <c r="G60" s="46"/>
      <c r="H60" s="5"/>
      <c r="I60" s="7"/>
      <c r="J60" s="58"/>
      <c r="K60" s="62"/>
      <c r="L60" s="62"/>
      <c r="M60" s="63"/>
      <c r="N60" s="63"/>
      <c r="O60" s="62"/>
      <c r="P60" s="62"/>
      <c r="Q60" s="62"/>
      <c r="R60" s="62"/>
    </row>
    <row r="61" spans="1:9" ht="15.75" customHeight="1" thickBot="1">
      <c r="A61" s="25" t="s">
        <v>61</v>
      </c>
      <c r="B61" s="90">
        <f>B57+B58+B59</f>
        <v>91095.34289</v>
      </c>
      <c r="C61" s="98">
        <f>C57+C58+C59</f>
        <v>91451.87370999999</v>
      </c>
      <c r="D61" s="90">
        <f>C61-B61</f>
        <v>356.5308199999854</v>
      </c>
      <c r="E61" s="90">
        <f>C61/B61*100</f>
        <v>100.39138204949786</v>
      </c>
      <c r="F61" s="99">
        <v>136.4</v>
      </c>
      <c r="G61" s="47" t="e">
        <f>C61/#REF!*100</f>
        <v>#REF!</v>
      </c>
      <c r="H61" s="5"/>
      <c r="I61" s="7"/>
    </row>
    <row r="62" spans="1:9" ht="18.75" customHeight="1" thickBot="1">
      <c r="A62" s="55" t="s">
        <v>45</v>
      </c>
      <c r="B62" s="90">
        <f>B61+B38</f>
        <v>704124.9347899999</v>
      </c>
      <c r="C62" s="98">
        <f>C38+C61</f>
        <v>699232.22106</v>
      </c>
      <c r="D62" s="90">
        <f>C62-B62</f>
        <v>-4892.713729999843</v>
      </c>
      <c r="E62" s="90">
        <f>C62/B62*100</f>
        <v>99.30513556781524</v>
      </c>
      <c r="F62" s="99">
        <v>118.4</v>
      </c>
      <c r="G62" s="54" t="e">
        <f>C62/#REF!*100</f>
        <v>#REF!</v>
      </c>
      <c r="H62" s="5"/>
      <c r="I62" s="7"/>
    </row>
    <row r="63" spans="1:9" ht="27" customHeight="1" thickBot="1">
      <c r="A63" s="53" t="s">
        <v>46</v>
      </c>
      <c r="B63" s="119">
        <f>B35+B57</f>
        <v>472068.25599999994</v>
      </c>
      <c r="C63" s="120">
        <f>C35+C57</f>
        <v>472582.77705000003</v>
      </c>
      <c r="D63" s="119">
        <f>C63-B63</f>
        <v>514.5210500000976</v>
      </c>
      <c r="E63" s="119">
        <f>C63/B63*100</f>
        <v>100.10899293554702</v>
      </c>
      <c r="F63" s="121">
        <v>111.2</v>
      </c>
      <c r="G63" s="47" t="e">
        <f>C63/#REF!*100</f>
        <v>#REF!</v>
      </c>
      <c r="H63" s="5"/>
      <c r="I63" s="7"/>
    </row>
    <row r="64" spans="1:8" ht="18">
      <c r="A64" s="30"/>
      <c r="B64" s="30"/>
      <c r="C64" s="31"/>
      <c r="D64" s="31"/>
      <c r="E64" s="31"/>
      <c r="F64" s="31"/>
      <c r="G64" s="31"/>
      <c r="H64" s="32"/>
    </row>
    <row r="65" spans="1:26" ht="23.25">
      <c r="A65" s="30"/>
      <c r="C65" s="57">
        <v>29335.88629</v>
      </c>
      <c r="D65" s="64"/>
      <c r="E65" s="64"/>
      <c r="F65" s="33"/>
      <c r="G65" s="33"/>
      <c r="H65" s="33"/>
      <c r="I65" s="134"/>
      <c r="J65" s="124"/>
      <c r="K65" s="124"/>
      <c r="L65" s="124"/>
      <c r="M65" s="124"/>
      <c r="N65" s="124"/>
      <c r="O65" s="124"/>
      <c r="P65" s="124"/>
      <c r="Q65" s="124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">
      <c r="A66" s="30"/>
      <c r="B66" s="135"/>
      <c r="C66" s="135"/>
      <c r="D66" s="135"/>
      <c r="E66" s="135"/>
      <c r="F66" s="135"/>
      <c r="G66" s="135"/>
      <c r="H66" s="135"/>
      <c r="I66" s="124"/>
      <c r="J66" s="124"/>
      <c r="K66" s="124"/>
      <c r="L66" s="124"/>
      <c r="M66" s="124"/>
      <c r="N66" s="124"/>
      <c r="O66" s="124"/>
      <c r="P66" s="124"/>
      <c r="Q66" s="124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8.75">
      <c r="A67" s="58"/>
      <c r="B67" s="60"/>
      <c r="C67" s="60"/>
      <c r="D67" s="59"/>
      <c r="E67" s="60"/>
      <c r="F67" s="60"/>
      <c r="G67" s="59"/>
      <c r="H67" s="60"/>
      <c r="I67" s="123"/>
      <c r="J67" s="124"/>
      <c r="K67" s="124"/>
      <c r="L67" s="124"/>
      <c r="M67" s="124"/>
      <c r="N67" s="124"/>
      <c r="O67" s="124"/>
      <c r="P67" s="124"/>
      <c r="Q67" s="124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">
      <c r="A68" s="30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">
      <c r="A69" s="30"/>
      <c r="B69" s="34"/>
      <c r="C69" s="34"/>
      <c r="D69" s="34"/>
      <c r="E69" s="35"/>
      <c r="F69" s="32"/>
      <c r="G69" s="32"/>
      <c r="H69" s="32"/>
      <c r="I69" s="34"/>
      <c r="J69" s="34"/>
      <c r="K69" s="34"/>
      <c r="L69" s="34"/>
      <c r="M69" s="34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">
      <c r="A70" s="30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">
      <c r="A71" s="30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5">
      <c r="A72" s="30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5">
      <c r="A73" s="30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5">
      <c r="A74" s="30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5">
      <c r="A75" s="30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5">
      <c r="A76" s="30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2:26" ht="12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2:26" ht="12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2:26" ht="12.7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2:26" ht="12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2:26" ht="12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2:26" ht="12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2:26" ht="12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2:26" ht="12.7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2:26" ht="12.7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2:26" ht="12.7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2:26" ht="12.7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2:26" ht="12.7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2:26" ht="12.7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2:26" ht="12.7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2:26" ht="12.7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2:26" ht="12.7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2:26" ht="12.7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2:26" ht="12.7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2:26" ht="12.7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2:26" ht="12.7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2:26" ht="12.7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2:26" ht="12.7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2:26" ht="12.7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2:26" ht="12.7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2:26" ht="12.7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2:26" ht="12.7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2:26" ht="12.7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2:26" ht="12.7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2:26" ht="12.7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2:26" ht="12.7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2:26" ht="12.75">
      <c r="B107" s="32"/>
      <c r="C107" s="32"/>
      <c r="D107" s="32"/>
      <c r="E107" s="36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2:26" ht="12.75">
      <c r="B108" s="36"/>
      <c r="C108" s="36"/>
      <c r="D108" s="36"/>
      <c r="E108" s="36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2:26" ht="12.75">
      <c r="B109" s="36"/>
      <c r="C109" s="36"/>
      <c r="D109" s="36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2:26" ht="12.7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2:26" ht="12.7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2:26" ht="12.7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2:26" ht="12.7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2:26" ht="12.7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2:26" ht="12.7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2:26" ht="12.7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2:26" ht="12.7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2:26" ht="12.7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2:26" ht="12.7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2:26" ht="12.7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2:26" ht="12.7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2:26" ht="12.7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2:26" ht="12.7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2:26" ht="12.7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2:26" ht="12.7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2:26" ht="12.7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2:26" ht="12.7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2:26" ht="12.7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2:26" ht="12.7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2:26" ht="12.7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2:26" ht="12.7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2:26" ht="12.7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2:26" ht="12.7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2:26" ht="12.7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2:26" ht="12.7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2:26" ht="12.7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2:26" ht="12.7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2:26" ht="12.7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2:26" ht="12.7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2:26" ht="12.7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2:26" ht="12.7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2:26" ht="12.7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2:26" ht="12.7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2:26" ht="12.7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2:26" ht="12.7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2:26" ht="12.7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2:26" ht="12.7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2:26" ht="12.7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2:26" ht="12.7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2:26" ht="12.7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2:26" ht="12.7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2:26" ht="12.75">
      <c r="B152" s="32"/>
      <c r="C152" s="32"/>
      <c r="D152" s="32"/>
      <c r="E152" s="32"/>
      <c r="F152" s="32"/>
      <c r="G152" s="32"/>
      <c r="H152" s="32"/>
      <c r="I152" s="36"/>
      <c r="J152" s="36"/>
      <c r="K152" s="36"/>
      <c r="L152" s="36"/>
      <c r="M152" s="36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2:26" ht="12.75">
      <c r="B153" s="32"/>
      <c r="C153" s="32"/>
      <c r="D153" s="32"/>
      <c r="E153" s="32"/>
      <c r="F153" s="32"/>
      <c r="G153" s="32"/>
      <c r="H153" s="32"/>
      <c r="I153" s="36"/>
      <c r="J153" s="36"/>
      <c r="K153" s="36"/>
      <c r="L153" s="36"/>
      <c r="M153" s="36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2:26" ht="12.7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2:26" ht="12.7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2:26" ht="12.7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2:26" ht="12.7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2:26" ht="12.7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2:26" ht="12.7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2:26" ht="12.7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2:26" ht="12.75">
      <c r="B161" s="36"/>
      <c r="C161" s="36"/>
      <c r="D161" s="36"/>
      <c r="E161" s="36"/>
      <c r="F161" s="32"/>
      <c r="G161" s="32"/>
      <c r="H161" s="32"/>
      <c r="I161" s="36"/>
      <c r="J161" s="36"/>
      <c r="K161" s="36"/>
      <c r="L161" s="36"/>
      <c r="M161" s="36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2:26" ht="12.75">
      <c r="B162" s="36"/>
      <c r="C162" s="36"/>
      <c r="D162" s="36"/>
      <c r="E162" s="36"/>
      <c r="F162" s="32"/>
      <c r="G162" s="32"/>
      <c r="H162" s="32"/>
      <c r="I162" s="36"/>
      <c r="J162" s="36"/>
      <c r="K162" s="36"/>
      <c r="L162" s="36"/>
      <c r="M162" s="36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2:26" ht="12.7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2:26" ht="12.75">
      <c r="B164" s="32"/>
      <c r="C164" s="32"/>
      <c r="D164" s="32"/>
      <c r="E164" s="32"/>
      <c r="F164" s="32"/>
      <c r="G164" s="32"/>
      <c r="H164" s="32"/>
      <c r="I164" s="35"/>
      <c r="J164" s="35"/>
      <c r="K164" s="35"/>
      <c r="L164" s="35"/>
      <c r="M164" s="35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2:26" ht="12.7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2:26" ht="12.7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2:26" ht="12.7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2:26" ht="12.7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2:26" ht="12.7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2:26" ht="12.7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2:26" ht="12.7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2:26" ht="12.75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2:26" ht="12.75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2:26" ht="12.75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2:26" ht="12.75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2:26" ht="12.75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2:26" ht="12.75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2:26" ht="12.75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2:26" ht="12.75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2:26" ht="12.75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2:26" ht="12.75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2:26" ht="12.75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2:26" ht="12.75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2:26" ht="12.75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2:26" ht="12.75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2:26" ht="12.75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2:26" ht="12.75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2:26" ht="12.75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2:26" ht="12.75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2:26" ht="12.75"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2:26" ht="12.75"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2:26" ht="12.75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2:26" ht="12.75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2:26" ht="12.75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2:26" ht="12.75"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2:26" ht="12.75"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2:26" ht="12.75">
      <c r="B197" s="32"/>
      <c r="C197" s="32"/>
      <c r="D197" s="32"/>
      <c r="E197" s="32"/>
      <c r="F197" s="32"/>
      <c r="G197" s="32"/>
      <c r="H197" s="32"/>
      <c r="I197" s="36"/>
      <c r="J197" s="36"/>
      <c r="K197" s="36"/>
      <c r="L197" s="36"/>
      <c r="M197" s="36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2:26" ht="12.75">
      <c r="B198" s="32"/>
      <c r="C198" s="32"/>
      <c r="D198" s="32"/>
      <c r="E198" s="32"/>
      <c r="F198" s="32"/>
      <c r="G198" s="32"/>
      <c r="H198" s="32"/>
      <c r="I198" s="36"/>
      <c r="J198" s="36"/>
      <c r="K198" s="36"/>
      <c r="L198" s="36"/>
      <c r="M198" s="36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2:26" ht="12.75"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2:26" ht="12.75"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2:26" ht="12.75"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2:26" ht="12.75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2:26" ht="12.75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2:26" ht="12.75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2:26" ht="12.75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2:26" ht="12.75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2:26" ht="12.75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2:26" ht="12.75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2:26" ht="12.75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2:26" ht="12.75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2:26" ht="12.75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2:26" ht="12.75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2:26" ht="12.75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2:26" ht="12.75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2:26" ht="12.75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2:26" ht="12.75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2:26" ht="12.75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2:26" ht="12.75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2:26" ht="12.75"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2:26" ht="12.75"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2:26" ht="12.75"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2:26" ht="12.75"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2:26" ht="12.75"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2:26" ht="12.75"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2:26" ht="12.75"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2:26" ht="12.75"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2:26" ht="12.75"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2:26" ht="12.75"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2:26" ht="12.75"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2:26" ht="12.75"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2:26" ht="12.75"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2:26" ht="12.75"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2:26" ht="12.75"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2:26" ht="12.75"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2:26" ht="12.75"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2:26" ht="12.75"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2:26" ht="12.75"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2:26" ht="12.75"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2:26" ht="12.75"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2:26" ht="12.75"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2:26" ht="12.75"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2:26" ht="12.75"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2:26" ht="12.75"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2:26" ht="12.75"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2:26" ht="12.75"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2:26" ht="12.75"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2:26" ht="12.75"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2:26" ht="12.75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2:26" ht="12.75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2:26" ht="12.7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2:26" ht="12.7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2:26" ht="12.7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2:26" ht="12.7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</sheetData>
  <sheetProtection/>
  <mergeCells count="17">
    <mergeCell ref="F8:F9"/>
    <mergeCell ref="A3:F3"/>
    <mergeCell ref="A5:F5"/>
    <mergeCell ref="D1:F1"/>
    <mergeCell ref="D2:F2"/>
    <mergeCell ref="A4:G4"/>
    <mergeCell ref="D8:E8"/>
    <mergeCell ref="I67:Q67"/>
    <mergeCell ref="G8:G9"/>
    <mergeCell ref="A10:F10"/>
    <mergeCell ref="H8:H9"/>
    <mergeCell ref="A39:F39"/>
    <mergeCell ref="I65:Q65"/>
    <mergeCell ref="B66:H66"/>
    <mergeCell ref="I66:Q66"/>
    <mergeCell ref="A8:A9"/>
    <mergeCell ref="B8:C8"/>
  </mergeCells>
  <printOptions/>
  <pageMargins left="0.7874015748031497" right="0.2755905511811024" top="0.2362204724409449" bottom="0.1968503937007874" header="0.2362204724409449" footer="0.196850393700787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Nojnova_A</cp:lastModifiedBy>
  <cp:lastPrinted>2012-01-19T08:57:18Z</cp:lastPrinted>
  <dcterms:created xsi:type="dcterms:W3CDTF">1996-10-08T23:32:33Z</dcterms:created>
  <dcterms:modified xsi:type="dcterms:W3CDTF">2012-01-24T13:13:14Z</dcterms:modified>
  <cp:category/>
  <cp:version/>
  <cp:contentType/>
  <cp:contentStatus/>
</cp:coreProperties>
</file>