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30" activeTab="0"/>
  </bookViews>
  <sheets>
    <sheet name="Міський  (звіт) (субв)" sheetId="1" r:id="rId1"/>
  </sheets>
  <definedNames>
    <definedName name="_xlnm.Print_Area" localSheetId="0">'Міський  (звіт) (субв)'!$B$1:$L$48</definedName>
  </definedNames>
  <calcPr fullCalcOnLoad="1"/>
</workbook>
</file>

<file path=xl/sharedStrings.xml><?xml version="1.0" encoding="utf-8"?>
<sst xmlns="http://schemas.openxmlformats.org/spreadsheetml/2006/main" count="63" uniqueCount="60">
  <si>
    <t>Найменування показників</t>
  </si>
  <si>
    <t>Податок з доходів фізичних осіб</t>
  </si>
  <si>
    <t>Податок на прибуток підприємств комунальної власності</t>
  </si>
  <si>
    <t>Плата за землю</t>
  </si>
  <si>
    <t>Плата за користування надрами</t>
  </si>
  <si>
    <t>Податок на промисел</t>
  </si>
  <si>
    <t>Плата за державну реєстрацію</t>
  </si>
  <si>
    <t>Плата за торговий патент</t>
  </si>
  <si>
    <t>Місцеві податки і збори</t>
  </si>
  <si>
    <t>Єдиний податок</t>
  </si>
  <si>
    <t>Плата за утримання дітей в школах-інтернатах</t>
  </si>
  <si>
    <t>Державне мито</t>
  </si>
  <si>
    <t>Плата за оренду цілісних майнових комплексів та іншого майна, що у комунальній власності</t>
  </si>
  <si>
    <t>Адміністративні штрафи та санкції</t>
  </si>
  <si>
    <t>Інші надходження</t>
  </si>
  <si>
    <t>Дотація вирівнювання</t>
  </si>
  <si>
    <t>Разом  доходів</t>
  </si>
  <si>
    <t>Всього доходів</t>
  </si>
  <si>
    <t>Спеціальний фонд</t>
  </si>
  <si>
    <t>Податок з власників транспортних засобів</t>
  </si>
  <si>
    <t>Цільові фонди</t>
  </si>
  <si>
    <t>- надходження від відчуження майна</t>
  </si>
  <si>
    <t>- надходження від продажу землі</t>
  </si>
  <si>
    <t>Разом спеціальний фонд</t>
  </si>
  <si>
    <t>Всього спеціальний фонд</t>
  </si>
  <si>
    <t>Разом загальний та спеціальний фонди</t>
  </si>
  <si>
    <t>Загальний фонд</t>
  </si>
  <si>
    <t>(тис.грн.)</t>
  </si>
  <si>
    <t>- орендна плата</t>
  </si>
  <si>
    <t>- земельний податок</t>
  </si>
  <si>
    <t>Субвенції з державного бюджету</t>
  </si>
  <si>
    <t xml:space="preserve">Бюджет розвитку </t>
  </si>
  <si>
    <t>Разом загальний та спеціальний фонди (без субвенції з державного бюджету)</t>
  </si>
  <si>
    <t xml:space="preserve">                                                                        Виконання міського бюджету м.Кіровограда                                                </t>
  </si>
  <si>
    <t xml:space="preserve">                            ДОХОДИ</t>
  </si>
  <si>
    <t>Разом податкових та неподаткових доходів</t>
  </si>
  <si>
    <t>Надходження до фонду охорони навколишнього природного середовища</t>
  </si>
  <si>
    <t>Цільові фонди, утворені органами місцевого самоврядування</t>
  </si>
  <si>
    <t xml:space="preserve">% виконання </t>
  </si>
  <si>
    <t>відхилення</t>
  </si>
  <si>
    <t xml:space="preserve">% росту </t>
  </si>
  <si>
    <t>Частина прибутку</t>
  </si>
  <si>
    <t>Адміністративні штрафи у сфері забезпечення безпеки дорожнього руху</t>
  </si>
  <si>
    <t>Додаткова дотація</t>
  </si>
  <si>
    <t>2010 рік</t>
  </si>
  <si>
    <t xml:space="preserve">Субвенція з обласного бюджету </t>
  </si>
  <si>
    <t xml:space="preserve">План на рік </t>
  </si>
  <si>
    <t>Кошти, одержані із загального фонду</t>
  </si>
  <si>
    <t>- надходження від продажу прав на земельні ділянки</t>
  </si>
  <si>
    <t xml:space="preserve"> </t>
  </si>
  <si>
    <t>за січень - жовтень 2010 року</t>
  </si>
  <si>
    <t>Факт за січень-жовтень</t>
  </si>
  <si>
    <t>План на січень-жовтень</t>
  </si>
  <si>
    <t>Факт за січень-жовтень 2009 року</t>
  </si>
  <si>
    <t>до плану 10 місяців 2010 року</t>
  </si>
  <si>
    <t>до факту 10 місяців 2009 року</t>
  </si>
  <si>
    <r>
      <t>В</t>
    </r>
    <r>
      <rPr>
        <sz val="12"/>
        <rFont val="Times New Roman Cyr"/>
        <family val="0"/>
      </rPr>
      <t xml:space="preserve">ласні надходження бюджетних установ та організацій </t>
    </r>
  </si>
  <si>
    <t>відхилен ня</t>
  </si>
  <si>
    <t>до плану  2010 року</t>
  </si>
  <si>
    <t>Інші субвенції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</si>
</sst>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22]d\ mmmm\ yyyy&quot; р.&quot;"/>
    <numFmt numFmtId="174" formatCode="mmm/yyyy"/>
    <numFmt numFmtId="175" formatCode="0.000000"/>
    <numFmt numFmtId="176" formatCode="0.00000"/>
    <numFmt numFmtId="177" formatCode="0.0000"/>
    <numFmt numFmtId="178" formatCode="0.000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4"/>
      <name val="Times New Roman Cyr"/>
      <family val="1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7" fillId="0" borderId="1" xfId="0" applyNumberFormat="1" applyFont="1" applyBorder="1" applyAlignment="1">
      <alignment horizontal="center" vertical="center"/>
    </xf>
    <xf numFmtId="172" fontId="7" fillId="0" borderId="6" xfId="0" applyNumberFormat="1" applyFont="1" applyBorder="1" applyAlignment="1">
      <alignment horizontal="center" vertical="center"/>
    </xf>
    <xf numFmtId="172" fontId="7" fillId="0" borderId="7" xfId="0" applyNumberFormat="1" applyFont="1" applyBorder="1" applyAlignment="1">
      <alignment horizontal="center" vertical="center"/>
    </xf>
    <xf numFmtId="172" fontId="7" fillId="0" borderId="8" xfId="0" applyNumberFormat="1" applyFont="1" applyBorder="1" applyAlignment="1">
      <alignment horizontal="center" vertical="center"/>
    </xf>
    <xf numFmtId="172" fontId="7" fillId="0" borderId="9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2" fontId="9" fillId="0" borderId="11" xfId="0" applyNumberFormat="1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" xfId="0" applyFont="1" applyFill="1" applyBorder="1" applyAlignment="1">
      <alignment vertical="center" wrapText="1"/>
    </xf>
    <xf numFmtId="49" fontId="3" fillId="0" borderId="2" xfId="18" applyNumberFormat="1" applyFont="1" applyBorder="1" applyAlignment="1">
      <alignment vertical="center" wrapText="1"/>
      <protection/>
    </xf>
    <xf numFmtId="172" fontId="0" fillId="0" borderId="0" xfId="0" applyNumberFormat="1" applyAlignment="1">
      <alignment/>
    </xf>
    <xf numFmtId="49" fontId="18" fillId="0" borderId="0" xfId="0" applyNumberFormat="1" applyFont="1" applyBorder="1" applyAlignment="1">
      <alignment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172" fontId="7" fillId="0" borderId="7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172" fontId="7" fillId="0" borderId="9" xfId="0" applyNumberFormat="1" applyFont="1" applyFill="1" applyBorder="1" applyAlignment="1">
      <alignment horizontal="center" vertical="center"/>
    </xf>
    <xf numFmtId="172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72" fontId="9" fillId="0" borderId="9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/>
    </xf>
    <xf numFmtId="172" fontId="9" fillId="0" borderId="6" xfId="0" applyNumberFormat="1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 wrapText="1"/>
    </xf>
    <xf numFmtId="172" fontId="7" fillId="0" borderId="7" xfId="0" applyNumberFormat="1" applyFont="1" applyFill="1" applyBorder="1" applyAlignment="1">
      <alignment horizontal="center" vertical="center" wrapText="1"/>
    </xf>
    <xf numFmtId="172" fontId="7" fillId="0" borderId="1" xfId="18" applyNumberFormat="1" applyFont="1" applyFill="1" applyBorder="1" applyAlignment="1">
      <alignment horizontal="center" vertical="center"/>
      <protection/>
    </xf>
    <xf numFmtId="172" fontId="8" fillId="0" borderId="1" xfId="18" applyNumberFormat="1" applyFont="1" applyFill="1" applyBorder="1" applyAlignment="1">
      <alignment horizontal="center" vertical="center"/>
      <protection/>
    </xf>
    <xf numFmtId="172" fontId="7" fillId="0" borderId="7" xfId="18" applyNumberFormat="1" applyFont="1" applyFill="1" applyBorder="1" applyAlignment="1">
      <alignment horizontal="center" vertical="center"/>
      <protection/>
    </xf>
    <xf numFmtId="172" fontId="7" fillId="0" borderId="9" xfId="18" applyNumberFormat="1" applyFont="1" applyFill="1" applyBorder="1" applyAlignment="1">
      <alignment horizontal="center" vertical="center"/>
      <protection/>
    </xf>
    <xf numFmtId="172" fontId="9" fillId="0" borderId="9" xfId="0" applyNumberFormat="1" applyFont="1" applyFill="1" applyBorder="1" applyAlignment="1">
      <alignment horizontal="center" vertical="center"/>
    </xf>
    <xf numFmtId="172" fontId="13" fillId="0" borderId="6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3" fillId="0" borderId="6" xfId="0" applyNumberFormat="1" applyFont="1" applyBorder="1" applyAlignment="1">
      <alignment vertical="center" wrapText="1"/>
    </xf>
    <xf numFmtId="172" fontId="2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Доходи 3м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AD238"/>
  <sheetViews>
    <sheetView showZeros="0" tabSelected="1" view="pageBreakPreview" zoomScale="85" zoomScaleNormal="75" zoomScaleSheetLayoutView="85" workbookViewId="0" topLeftCell="A1">
      <pane ySplit="5" topLeftCell="BM33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2" max="2" width="35.625" style="0" customWidth="1"/>
    <col min="3" max="3" width="11.00390625" style="0" customWidth="1"/>
    <col min="4" max="4" width="11.125" style="0" customWidth="1"/>
    <col min="5" max="6" width="11.00390625" style="0" customWidth="1"/>
    <col min="7" max="7" width="10.625" style="0" customWidth="1"/>
    <col min="8" max="8" width="6.875" style="0" customWidth="1"/>
    <col min="9" max="9" width="9.625" style="0" customWidth="1"/>
    <col min="10" max="10" width="7.625" style="0" customWidth="1"/>
    <col min="11" max="11" width="6.875" style="0" customWidth="1"/>
    <col min="12" max="12" width="11.875" style="0" customWidth="1"/>
    <col min="13" max="13" width="10.25390625" style="0" customWidth="1"/>
    <col min="14" max="14" width="12.00390625" style="0" customWidth="1"/>
    <col min="15" max="15" width="11.375" style="0" customWidth="1"/>
    <col min="16" max="16" width="12.00390625" style="0" customWidth="1"/>
  </cols>
  <sheetData>
    <row r="1" spans="2:11" ht="21.75" customHeight="1">
      <c r="B1" s="63" t="s">
        <v>33</v>
      </c>
      <c r="C1" s="63"/>
      <c r="D1" s="63"/>
      <c r="E1" s="63"/>
      <c r="F1" s="63"/>
      <c r="G1" s="63"/>
      <c r="H1" s="63"/>
      <c r="I1" s="29"/>
      <c r="J1" s="28"/>
      <c r="K1" s="28"/>
    </row>
    <row r="2" spans="2:11" ht="15.75" customHeight="1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</row>
    <row r="3" spans="2:18" ht="17.25" customHeight="1" thickBot="1">
      <c r="B3" s="64" t="s">
        <v>34</v>
      </c>
      <c r="C3" s="64"/>
      <c r="D3" s="64"/>
      <c r="E3" s="64"/>
      <c r="F3" s="64"/>
      <c r="G3" s="64"/>
      <c r="H3" s="64"/>
      <c r="I3" s="32"/>
      <c r="J3" s="33" t="s">
        <v>27</v>
      </c>
      <c r="K3" s="27"/>
      <c r="P3" s="25"/>
      <c r="R3" s="25"/>
    </row>
    <row r="4" spans="2:18" ht="30.75" customHeight="1">
      <c r="B4" s="73" t="s">
        <v>0</v>
      </c>
      <c r="C4" s="72" t="s">
        <v>53</v>
      </c>
      <c r="D4" s="75" t="s">
        <v>44</v>
      </c>
      <c r="E4" s="75"/>
      <c r="F4" s="75"/>
      <c r="G4" s="72" t="s">
        <v>54</v>
      </c>
      <c r="H4" s="72"/>
      <c r="I4" s="78" t="s">
        <v>55</v>
      </c>
      <c r="J4" s="78"/>
      <c r="K4" s="76" t="s">
        <v>58</v>
      </c>
      <c r="L4" s="77"/>
      <c r="P4" s="25"/>
      <c r="R4" s="25"/>
    </row>
    <row r="5" spans="2:18" ht="95.25" customHeight="1">
      <c r="B5" s="74"/>
      <c r="C5" s="65"/>
      <c r="D5" s="23" t="s">
        <v>46</v>
      </c>
      <c r="E5" s="23" t="s">
        <v>52</v>
      </c>
      <c r="F5" s="23" t="s">
        <v>51</v>
      </c>
      <c r="G5" s="34" t="s">
        <v>57</v>
      </c>
      <c r="H5" s="23" t="s">
        <v>38</v>
      </c>
      <c r="I5" s="20" t="s">
        <v>39</v>
      </c>
      <c r="J5" s="2" t="s">
        <v>40</v>
      </c>
      <c r="K5" s="20" t="s">
        <v>38</v>
      </c>
      <c r="L5" s="61" t="s">
        <v>39</v>
      </c>
      <c r="P5" s="25"/>
      <c r="R5" s="25"/>
    </row>
    <row r="6" spans="2:18" ht="15.75" customHeight="1">
      <c r="B6" s="19" t="s">
        <v>26</v>
      </c>
      <c r="C6" s="2"/>
      <c r="D6" s="2"/>
      <c r="E6" s="2"/>
      <c r="F6" s="2"/>
      <c r="G6" s="20"/>
      <c r="H6" s="20"/>
      <c r="I6" s="20"/>
      <c r="J6" s="20"/>
      <c r="K6" s="2"/>
      <c r="L6" s="59"/>
      <c r="P6" s="25"/>
      <c r="R6" s="25"/>
    </row>
    <row r="7" spans="2:18" ht="16.5" customHeight="1">
      <c r="B7" s="3" t="s">
        <v>1</v>
      </c>
      <c r="C7" s="54">
        <v>137154.9</v>
      </c>
      <c r="D7" s="12">
        <v>194858.5</v>
      </c>
      <c r="E7" s="12">
        <v>157743.1</v>
      </c>
      <c r="F7" s="12">
        <v>154018.395</v>
      </c>
      <c r="G7" s="12">
        <f aca="true" t="shared" si="0" ref="G7:G29">F7-E7</f>
        <v>-3724.7050000000163</v>
      </c>
      <c r="H7" s="12">
        <f aca="true" t="shared" si="1" ref="H7:H31">F7/E7*100</f>
        <v>97.63875250327906</v>
      </c>
      <c r="I7" s="12">
        <f aca="true" t="shared" si="2" ref="I7:I30">F7-C7</f>
        <v>16863.494999999995</v>
      </c>
      <c r="J7" s="12">
        <f aca="true" t="shared" si="3" ref="J7:J29">F7/C7*100</f>
        <v>112.2952187636023</v>
      </c>
      <c r="K7" s="12">
        <f aca="true" t="shared" si="4" ref="K7:K29">F7/D7*100</f>
        <v>79.041147807255</v>
      </c>
      <c r="L7" s="13">
        <f aca="true" t="shared" si="5" ref="L7:L29">F7-D7</f>
        <v>-40840.10500000001</v>
      </c>
      <c r="P7" s="25"/>
      <c r="R7" s="25"/>
    </row>
    <row r="8" spans="2:18" ht="30.75" customHeight="1">
      <c r="B8" s="3" t="s">
        <v>2</v>
      </c>
      <c r="C8" s="54">
        <v>130.6</v>
      </c>
      <c r="D8" s="12">
        <v>350</v>
      </c>
      <c r="E8" s="12">
        <v>245</v>
      </c>
      <c r="F8" s="12">
        <v>128.143</v>
      </c>
      <c r="G8" s="12">
        <f t="shared" si="0"/>
        <v>-116.857</v>
      </c>
      <c r="H8" s="12">
        <f t="shared" si="1"/>
        <v>52.30326530612245</v>
      </c>
      <c r="I8" s="12">
        <f t="shared" si="2"/>
        <v>-2.4569999999999936</v>
      </c>
      <c r="J8" s="12">
        <f t="shared" si="3"/>
        <v>98.11868300153141</v>
      </c>
      <c r="K8" s="12">
        <f t="shared" si="4"/>
        <v>36.61228571428571</v>
      </c>
      <c r="L8" s="13">
        <f t="shared" si="5"/>
        <v>-221.857</v>
      </c>
      <c r="P8" s="25"/>
      <c r="R8" s="25"/>
    </row>
    <row r="9" spans="2:18" ht="15.75" customHeight="1">
      <c r="B9" s="3" t="s">
        <v>4</v>
      </c>
      <c r="C9" s="54">
        <v>151.6</v>
      </c>
      <c r="D9" s="12">
        <v>427.3</v>
      </c>
      <c r="E9" s="12">
        <v>347.3</v>
      </c>
      <c r="F9" s="12">
        <v>51.376</v>
      </c>
      <c r="G9" s="12">
        <f t="shared" si="0"/>
        <v>-295.92400000000004</v>
      </c>
      <c r="H9" s="12">
        <f t="shared" si="1"/>
        <v>14.79297437374028</v>
      </c>
      <c r="I9" s="12">
        <f t="shared" si="2"/>
        <v>-100.22399999999999</v>
      </c>
      <c r="J9" s="12">
        <f t="shared" si="3"/>
        <v>33.889182058047496</v>
      </c>
      <c r="K9" s="12">
        <f t="shared" si="4"/>
        <v>12.023402761525858</v>
      </c>
      <c r="L9" s="13">
        <f t="shared" si="5"/>
        <v>-375.92400000000004</v>
      </c>
      <c r="M9" s="36">
        <f>F7+F14+F15+F17+F19+F20+F23</f>
        <v>170881.78</v>
      </c>
      <c r="N9" s="36">
        <f>F8+F9+F10+F13+F16+F18+F21+F22+F24</f>
        <v>26603.808999999997</v>
      </c>
      <c r="P9" s="25"/>
      <c r="R9" s="25"/>
    </row>
    <row r="10" spans="2:18" ht="15.75" customHeight="1">
      <c r="B10" s="3" t="s">
        <v>3</v>
      </c>
      <c r="C10" s="54">
        <v>13529.2</v>
      </c>
      <c r="D10" s="12">
        <f>D11+D12</f>
        <v>35575.2</v>
      </c>
      <c r="E10" s="12">
        <f>E11+E12</f>
        <v>28196.300000000003</v>
      </c>
      <c r="F10" s="12">
        <f>F11+F12</f>
        <v>20678.468999999997</v>
      </c>
      <c r="G10" s="12">
        <f t="shared" si="0"/>
        <v>-7517.831000000006</v>
      </c>
      <c r="H10" s="12">
        <f t="shared" si="1"/>
        <v>73.33752655490258</v>
      </c>
      <c r="I10" s="12">
        <f t="shared" si="2"/>
        <v>7149.268999999997</v>
      </c>
      <c r="J10" s="12">
        <f t="shared" si="3"/>
        <v>152.8432501552198</v>
      </c>
      <c r="K10" s="12">
        <f t="shared" si="4"/>
        <v>58.1260794036295</v>
      </c>
      <c r="L10" s="13">
        <f t="shared" si="5"/>
        <v>-14896.731</v>
      </c>
      <c r="P10" s="25"/>
      <c r="R10" s="25"/>
    </row>
    <row r="11" spans="2:18" ht="15.75" customHeight="1">
      <c r="B11" s="7" t="s">
        <v>29</v>
      </c>
      <c r="C11" s="55">
        <v>5219.4</v>
      </c>
      <c r="D11" s="18">
        <v>12095.6</v>
      </c>
      <c r="E11" s="18">
        <v>10337.6</v>
      </c>
      <c r="F11" s="18">
        <v>7695.302</v>
      </c>
      <c r="G11" s="12">
        <f t="shared" si="0"/>
        <v>-2642.2980000000007</v>
      </c>
      <c r="H11" s="12">
        <f t="shared" si="1"/>
        <v>74.43992802971675</v>
      </c>
      <c r="I11" s="18">
        <f t="shared" si="2"/>
        <v>2475.902</v>
      </c>
      <c r="J11" s="18">
        <f t="shared" si="3"/>
        <v>147.43652527110396</v>
      </c>
      <c r="K11" s="12">
        <f t="shared" si="4"/>
        <v>63.62067197989351</v>
      </c>
      <c r="L11" s="13">
        <f t="shared" si="5"/>
        <v>-4400.298000000001</v>
      </c>
      <c r="M11" s="36">
        <f>C7+C14+C15+C17+C19+C20+C23</f>
        <v>153682.00000000003</v>
      </c>
      <c r="N11" s="36">
        <f>C8+C9+C10+C13+C16+C18+C21+C22+C24</f>
        <v>19916.7</v>
      </c>
      <c r="P11" s="25"/>
      <c r="R11" s="26"/>
    </row>
    <row r="12" spans="2:12" ht="15.75" customHeight="1">
      <c r="B12" s="7" t="s">
        <v>28</v>
      </c>
      <c r="C12" s="39">
        <v>8309.7</v>
      </c>
      <c r="D12" s="18">
        <v>23479.6</v>
      </c>
      <c r="E12" s="18">
        <v>17858.7</v>
      </c>
      <c r="F12" s="39">
        <v>12983.167</v>
      </c>
      <c r="G12" s="12">
        <f t="shared" si="0"/>
        <v>-4875.533000000001</v>
      </c>
      <c r="H12" s="12">
        <f t="shared" si="1"/>
        <v>72.69939581268513</v>
      </c>
      <c r="I12" s="18">
        <f t="shared" si="2"/>
        <v>4673.466999999999</v>
      </c>
      <c r="J12" s="18">
        <f t="shared" si="3"/>
        <v>156.2411037702925</v>
      </c>
      <c r="K12" s="12">
        <f t="shared" si="4"/>
        <v>55.295520366616124</v>
      </c>
      <c r="L12" s="13">
        <f t="shared" si="5"/>
        <v>-10496.432999999999</v>
      </c>
    </row>
    <row r="13" spans="2:14" ht="16.5" customHeight="1">
      <c r="B13" s="3" t="s">
        <v>5</v>
      </c>
      <c r="C13" s="54">
        <v>70.2</v>
      </c>
      <c r="D13" s="12">
        <v>86</v>
      </c>
      <c r="E13" s="12">
        <v>71.5</v>
      </c>
      <c r="F13" s="12">
        <v>69.303</v>
      </c>
      <c r="G13" s="12">
        <f t="shared" si="0"/>
        <v>-2.1970000000000027</v>
      </c>
      <c r="H13" s="12">
        <f t="shared" si="1"/>
        <v>96.92727272727272</v>
      </c>
      <c r="I13" s="12">
        <f t="shared" si="2"/>
        <v>-0.8970000000000056</v>
      </c>
      <c r="J13" s="12">
        <f t="shared" si="3"/>
        <v>98.72222222222221</v>
      </c>
      <c r="K13" s="12">
        <f t="shared" si="4"/>
        <v>80.58488372093024</v>
      </c>
      <c r="L13" s="13">
        <f t="shared" si="5"/>
        <v>-16.697000000000003</v>
      </c>
      <c r="M13" s="36">
        <f>M9-M11</f>
        <v>17199.77999999997</v>
      </c>
      <c r="N13" s="36">
        <f>M9/M11*100</f>
        <v>111.19179864915863</v>
      </c>
    </row>
    <row r="14" spans="2:12" ht="15.75" customHeight="1">
      <c r="B14" s="3" t="s">
        <v>6</v>
      </c>
      <c r="C14" s="54">
        <v>119.2</v>
      </c>
      <c r="D14" s="12">
        <v>150</v>
      </c>
      <c r="E14" s="12">
        <v>125</v>
      </c>
      <c r="F14" s="12">
        <v>147.464</v>
      </c>
      <c r="G14" s="12">
        <f t="shared" si="0"/>
        <v>22.464</v>
      </c>
      <c r="H14" s="12">
        <f t="shared" si="1"/>
        <v>117.97120000000001</v>
      </c>
      <c r="I14" s="12">
        <f t="shared" si="2"/>
        <v>28.263999999999996</v>
      </c>
      <c r="J14" s="12">
        <f t="shared" si="3"/>
        <v>123.71140939597316</v>
      </c>
      <c r="K14" s="12">
        <f t="shared" si="4"/>
        <v>98.30933333333334</v>
      </c>
      <c r="L14" s="13">
        <f t="shared" si="5"/>
        <v>-2.5360000000000014</v>
      </c>
    </row>
    <row r="15" spans="2:13" ht="17.25" customHeight="1">
      <c r="B15" s="3" t="s">
        <v>7</v>
      </c>
      <c r="C15" s="54">
        <v>2866.4</v>
      </c>
      <c r="D15" s="12">
        <v>2500</v>
      </c>
      <c r="E15" s="12">
        <v>2086.3</v>
      </c>
      <c r="F15" s="12">
        <v>1968.52</v>
      </c>
      <c r="G15" s="12">
        <f t="shared" si="0"/>
        <v>-117.7800000000002</v>
      </c>
      <c r="H15" s="12">
        <f t="shared" si="1"/>
        <v>94.35459905095144</v>
      </c>
      <c r="I15" s="12">
        <f t="shared" si="2"/>
        <v>-897.8800000000001</v>
      </c>
      <c r="J15" s="12">
        <f t="shared" si="3"/>
        <v>68.67569076193134</v>
      </c>
      <c r="K15" s="12">
        <f t="shared" si="4"/>
        <v>78.7408</v>
      </c>
      <c r="L15" s="13">
        <f t="shared" si="5"/>
        <v>-531.48</v>
      </c>
      <c r="M15" s="36">
        <f>M9+F26</f>
        <v>274964.28</v>
      </c>
    </row>
    <row r="16" spans="2:13" ht="15.75" customHeight="1">
      <c r="B16" s="3" t="s">
        <v>8</v>
      </c>
      <c r="C16" s="54">
        <v>3267.1</v>
      </c>
      <c r="D16" s="12">
        <v>4132.9</v>
      </c>
      <c r="E16" s="12">
        <v>3517.3</v>
      </c>
      <c r="F16" s="12">
        <v>2973.676</v>
      </c>
      <c r="G16" s="12">
        <f t="shared" si="0"/>
        <v>-543.6240000000003</v>
      </c>
      <c r="H16" s="12">
        <f t="shared" si="1"/>
        <v>84.54428112472635</v>
      </c>
      <c r="I16" s="12">
        <f t="shared" si="2"/>
        <v>-293.424</v>
      </c>
      <c r="J16" s="12">
        <f t="shared" si="3"/>
        <v>91.01882403354658</v>
      </c>
      <c r="K16" s="12">
        <f t="shared" si="4"/>
        <v>71.95131747683226</v>
      </c>
      <c r="L16" s="13">
        <f t="shared" si="5"/>
        <v>-1159.2239999999997</v>
      </c>
      <c r="M16">
        <f>N18</f>
        <v>0</v>
      </c>
    </row>
    <row r="17" spans="2:12" ht="14.25" customHeight="1">
      <c r="B17" s="3" t="s">
        <v>9</v>
      </c>
      <c r="C17" s="54">
        <v>8465.2</v>
      </c>
      <c r="D17" s="12">
        <v>10700</v>
      </c>
      <c r="E17" s="12">
        <v>8750</v>
      </c>
      <c r="F17" s="12">
        <v>8911.76</v>
      </c>
      <c r="G17" s="12">
        <f t="shared" si="0"/>
        <v>161.76000000000022</v>
      </c>
      <c r="H17" s="12">
        <f t="shared" si="1"/>
        <v>101.84868571428571</v>
      </c>
      <c r="I17" s="12">
        <f t="shared" si="2"/>
        <v>446.5599999999995</v>
      </c>
      <c r="J17" s="12">
        <f t="shared" si="3"/>
        <v>105.27524453054859</v>
      </c>
      <c r="K17" s="12">
        <f t="shared" si="4"/>
        <v>83.28747663551403</v>
      </c>
      <c r="L17" s="13">
        <f t="shared" si="5"/>
        <v>-1788.2399999999998</v>
      </c>
    </row>
    <row r="18" spans="2:12" ht="15.75" customHeight="1">
      <c r="B18" s="35" t="s">
        <v>41</v>
      </c>
      <c r="C18" s="54">
        <v>66.5</v>
      </c>
      <c r="D18" s="38">
        <v>73</v>
      </c>
      <c r="E18" s="12">
        <v>66</v>
      </c>
      <c r="F18" s="12">
        <v>50.166</v>
      </c>
      <c r="G18" s="12">
        <f t="shared" si="0"/>
        <v>-15.834000000000003</v>
      </c>
      <c r="H18" s="12">
        <f t="shared" si="1"/>
        <v>76.0090909090909</v>
      </c>
      <c r="I18" s="12">
        <f t="shared" si="2"/>
        <v>-16.334000000000003</v>
      </c>
      <c r="J18" s="12">
        <f t="shared" si="3"/>
        <v>75.4375939849624</v>
      </c>
      <c r="K18" s="12">
        <f t="shared" si="4"/>
        <v>68.72054794520548</v>
      </c>
      <c r="L18" s="13">
        <f t="shared" si="5"/>
        <v>-22.834000000000003</v>
      </c>
    </row>
    <row r="19" spans="2:12" ht="18" customHeight="1">
      <c r="B19" s="3" t="s">
        <v>13</v>
      </c>
      <c r="C19" s="54">
        <v>6.1</v>
      </c>
      <c r="D19" s="12">
        <v>50</v>
      </c>
      <c r="E19" s="12">
        <v>40</v>
      </c>
      <c r="F19" s="12">
        <v>16.38</v>
      </c>
      <c r="G19" s="12">
        <f t="shared" si="0"/>
        <v>-23.62</v>
      </c>
      <c r="H19" s="12">
        <f t="shared" si="1"/>
        <v>40.949999999999996</v>
      </c>
      <c r="I19" s="12">
        <f t="shared" si="2"/>
        <v>10.28</v>
      </c>
      <c r="J19" s="12">
        <f t="shared" si="3"/>
        <v>268.5245901639344</v>
      </c>
      <c r="K19" s="12">
        <f t="shared" si="4"/>
        <v>32.76</v>
      </c>
      <c r="L19" s="13">
        <f t="shared" si="5"/>
        <v>-33.620000000000005</v>
      </c>
    </row>
    <row r="20" spans="2:14" ht="44.25" customHeight="1">
      <c r="B20" s="35" t="s">
        <v>42</v>
      </c>
      <c r="C20" s="54">
        <v>3094.1</v>
      </c>
      <c r="D20" s="12">
        <v>4250</v>
      </c>
      <c r="E20" s="12">
        <v>3125</v>
      </c>
      <c r="F20" s="12">
        <v>4154.319</v>
      </c>
      <c r="G20" s="12">
        <f t="shared" si="0"/>
        <v>1029.3190000000004</v>
      </c>
      <c r="H20" s="12">
        <f t="shared" si="1"/>
        <v>132.93820800000003</v>
      </c>
      <c r="I20" s="12">
        <f t="shared" si="2"/>
        <v>1060.2190000000005</v>
      </c>
      <c r="J20" s="12">
        <f t="shared" si="3"/>
        <v>134.26582851232993</v>
      </c>
      <c r="K20" s="12">
        <f t="shared" si="4"/>
        <v>97.74868235294119</v>
      </c>
      <c r="L20" s="13">
        <f t="shared" si="5"/>
        <v>-95.68099999999959</v>
      </c>
      <c r="N20" s="37"/>
    </row>
    <row r="21" spans="2:12" ht="30.75" customHeight="1">
      <c r="B21" s="3" t="s">
        <v>10</v>
      </c>
      <c r="C21" s="54">
        <v>18.1</v>
      </c>
      <c r="D21" s="12">
        <v>21</v>
      </c>
      <c r="E21" s="12">
        <v>17.9</v>
      </c>
      <c r="F21" s="12">
        <v>22.459</v>
      </c>
      <c r="G21" s="12">
        <f t="shared" si="0"/>
        <v>4.559000000000001</v>
      </c>
      <c r="H21" s="12">
        <f t="shared" si="1"/>
        <v>125.46927374301677</v>
      </c>
      <c r="I21" s="12">
        <f t="shared" si="2"/>
        <v>4.358999999999998</v>
      </c>
      <c r="J21" s="12">
        <f t="shared" si="3"/>
        <v>124.08287292817678</v>
      </c>
      <c r="K21" s="12">
        <f t="shared" si="4"/>
        <v>106.94761904761904</v>
      </c>
      <c r="L21" s="13">
        <f t="shared" si="5"/>
        <v>1.4589999999999996</v>
      </c>
    </row>
    <row r="22" spans="2:12" ht="47.25" customHeight="1">
      <c r="B22" s="3" t="s">
        <v>12</v>
      </c>
      <c r="C22" s="54">
        <v>2058.4</v>
      </c>
      <c r="D22" s="12">
        <v>2000</v>
      </c>
      <c r="E22" s="12">
        <v>1610</v>
      </c>
      <c r="F22" s="12">
        <v>1712.317</v>
      </c>
      <c r="G22" s="12">
        <f t="shared" si="0"/>
        <v>102.31700000000001</v>
      </c>
      <c r="H22" s="12">
        <f t="shared" si="1"/>
        <v>106.35509316770187</v>
      </c>
      <c r="I22" s="12">
        <f t="shared" si="2"/>
        <v>-346.0830000000001</v>
      </c>
      <c r="J22" s="12">
        <f t="shared" si="3"/>
        <v>83.18679556937427</v>
      </c>
      <c r="K22" s="12">
        <f t="shared" si="4"/>
        <v>85.61585000000001</v>
      </c>
      <c r="L22" s="13">
        <f t="shared" si="5"/>
        <v>-287.683</v>
      </c>
    </row>
    <row r="23" spans="2:12" ht="15.75" customHeight="1">
      <c r="B23" s="3" t="s">
        <v>11</v>
      </c>
      <c r="C23" s="54">
        <v>1976.1</v>
      </c>
      <c r="D23" s="12">
        <v>2599.7</v>
      </c>
      <c r="E23" s="12">
        <v>2045.2</v>
      </c>
      <c r="F23" s="12">
        <v>1664.942</v>
      </c>
      <c r="G23" s="12">
        <f t="shared" si="0"/>
        <v>-380.25800000000004</v>
      </c>
      <c r="H23" s="12">
        <f t="shared" si="1"/>
        <v>81.40729513006063</v>
      </c>
      <c r="I23" s="12">
        <f t="shared" si="2"/>
        <v>-311.1579999999999</v>
      </c>
      <c r="J23" s="12">
        <f t="shared" si="3"/>
        <v>84.25393451748394</v>
      </c>
      <c r="K23" s="12">
        <f t="shared" si="4"/>
        <v>64.04362041774051</v>
      </c>
      <c r="L23" s="13">
        <f t="shared" si="5"/>
        <v>-934.7579999999998</v>
      </c>
    </row>
    <row r="24" spans="2:13" ht="17.25" customHeight="1" thickBot="1">
      <c r="B24" s="8" t="s">
        <v>14</v>
      </c>
      <c r="C24" s="56">
        <f>624.5+0.5</f>
        <v>625</v>
      </c>
      <c r="D24" s="14">
        <v>1250</v>
      </c>
      <c r="E24" s="14">
        <v>845</v>
      </c>
      <c r="F24" s="14">
        <v>917.9</v>
      </c>
      <c r="G24" s="14">
        <f t="shared" si="0"/>
        <v>72.89999999999998</v>
      </c>
      <c r="H24" s="14">
        <f t="shared" si="1"/>
        <v>108.62721893491123</v>
      </c>
      <c r="I24" s="14">
        <f t="shared" si="2"/>
        <v>292.9</v>
      </c>
      <c r="J24" s="14">
        <f t="shared" si="3"/>
        <v>146.864</v>
      </c>
      <c r="K24" s="14">
        <f t="shared" si="4"/>
        <v>73.432</v>
      </c>
      <c r="L24" s="15">
        <f t="shared" si="5"/>
        <v>-332.1</v>
      </c>
      <c r="M24" s="36">
        <f>F25+F26</f>
        <v>301568.08900000004</v>
      </c>
    </row>
    <row r="25" spans="2:12" ht="31.5" customHeight="1" thickBot="1">
      <c r="B25" s="4" t="s">
        <v>35</v>
      </c>
      <c r="C25" s="21">
        <f>C7+C8+C10+C9+C13+C14+C15+C16+C17+C18+C20+C21+C23+C22+C19+C24-0.1</f>
        <v>173598.60000000006</v>
      </c>
      <c r="D25" s="21">
        <v>259023.6</v>
      </c>
      <c r="E25" s="21">
        <f>E7+E8+E10+E9+E13+E14+E15+E16+E17+E18+E20+E21+E23+E22+E19+E24</f>
        <v>208830.9</v>
      </c>
      <c r="F25" s="21">
        <f>F7+F8+F10+F9+F13+F14+F15+F16+F17+F18+F20+F21+F23+F22+F19+F24</f>
        <v>197485.589</v>
      </c>
      <c r="G25" s="21">
        <f t="shared" si="0"/>
        <v>-11345.310999999987</v>
      </c>
      <c r="H25" s="21">
        <f t="shared" si="1"/>
        <v>94.56722592298362</v>
      </c>
      <c r="I25" s="21">
        <f t="shared" si="2"/>
        <v>23886.988999999943</v>
      </c>
      <c r="J25" s="21">
        <f t="shared" si="3"/>
        <v>113.75989725723589</v>
      </c>
      <c r="K25" s="60">
        <f t="shared" si="4"/>
        <v>76.2423149859704</v>
      </c>
      <c r="L25" s="49">
        <f t="shared" si="5"/>
        <v>-61538.011</v>
      </c>
    </row>
    <row r="26" spans="2:12" ht="18.75" customHeight="1">
      <c r="B26" s="24" t="s">
        <v>15</v>
      </c>
      <c r="C26" s="57">
        <v>68951.8</v>
      </c>
      <c r="D26" s="16">
        <v>129123.6</v>
      </c>
      <c r="E26" s="16">
        <v>108099.6</v>
      </c>
      <c r="F26" s="16">
        <v>104082.5</v>
      </c>
      <c r="G26" s="16">
        <f t="shared" si="0"/>
        <v>-4017.100000000006</v>
      </c>
      <c r="H26" s="16">
        <f t="shared" si="1"/>
        <v>96.28389004214631</v>
      </c>
      <c r="I26" s="16">
        <f t="shared" si="2"/>
        <v>35130.7</v>
      </c>
      <c r="J26" s="16">
        <f t="shared" si="3"/>
        <v>150.94964888516324</v>
      </c>
      <c r="K26" s="16">
        <f t="shared" si="4"/>
        <v>80.60687589255565</v>
      </c>
      <c r="L26" s="17">
        <f t="shared" si="5"/>
        <v>-25041.100000000006</v>
      </c>
    </row>
    <row r="27" spans="2:12" ht="18.75" customHeight="1" thickBot="1">
      <c r="B27" s="52" t="s">
        <v>43</v>
      </c>
      <c r="C27" s="56">
        <v>1927</v>
      </c>
      <c r="D27" s="40">
        <v>801.6</v>
      </c>
      <c r="E27" s="53">
        <v>481.3</v>
      </c>
      <c r="F27" s="40">
        <v>481.3</v>
      </c>
      <c r="G27" s="14">
        <f t="shared" si="0"/>
        <v>0</v>
      </c>
      <c r="H27" s="14">
        <f t="shared" si="1"/>
        <v>100</v>
      </c>
      <c r="I27" s="14">
        <f t="shared" si="2"/>
        <v>-1445.7</v>
      </c>
      <c r="J27" s="14">
        <f t="shared" si="3"/>
        <v>24.976647638816814</v>
      </c>
      <c r="K27" s="14">
        <f t="shared" si="4"/>
        <v>60.04241516966068</v>
      </c>
      <c r="L27" s="15">
        <f t="shared" si="5"/>
        <v>-320.3</v>
      </c>
    </row>
    <row r="28" spans="2:12" ht="15.75" customHeight="1" thickBot="1">
      <c r="B28" s="4" t="s">
        <v>16</v>
      </c>
      <c r="C28" s="21">
        <f>C25+C26+C27</f>
        <v>244477.40000000008</v>
      </c>
      <c r="D28" s="21">
        <f>D25+D26+D27</f>
        <v>388948.8</v>
      </c>
      <c r="E28" s="21">
        <f>E25+E26+E27</f>
        <v>317411.8</v>
      </c>
      <c r="F28" s="21">
        <f>F25+F26+F27</f>
        <v>302049.389</v>
      </c>
      <c r="G28" s="21">
        <f t="shared" si="0"/>
        <v>-15362.410999999964</v>
      </c>
      <c r="H28" s="21">
        <f t="shared" si="1"/>
        <v>95.16010085321341</v>
      </c>
      <c r="I28" s="21">
        <f t="shared" si="2"/>
        <v>57571.98899999994</v>
      </c>
      <c r="J28" s="21">
        <f t="shared" si="3"/>
        <v>123.5490024844832</v>
      </c>
      <c r="K28" s="60">
        <f t="shared" si="4"/>
        <v>77.65787913473446</v>
      </c>
      <c r="L28" s="49">
        <f>F28-D28</f>
        <v>-86899.41099999996</v>
      </c>
    </row>
    <row r="29" spans="2:12" ht="16.5" customHeight="1">
      <c r="B29" s="24" t="s">
        <v>30</v>
      </c>
      <c r="C29" s="57">
        <v>91559.9</v>
      </c>
      <c r="D29" s="42">
        <v>152302.4</v>
      </c>
      <c r="E29" s="42">
        <v>123220.6</v>
      </c>
      <c r="F29" s="42">
        <v>117880.9</v>
      </c>
      <c r="G29" s="16">
        <f t="shared" si="0"/>
        <v>-5339.700000000012</v>
      </c>
      <c r="H29" s="16">
        <f t="shared" si="1"/>
        <v>95.66655250826565</v>
      </c>
      <c r="I29" s="16">
        <f t="shared" si="2"/>
        <v>26321</v>
      </c>
      <c r="J29" s="16">
        <f t="shared" si="3"/>
        <v>128.74730094724873</v>
      </c>
      <c r="K29" s="16">
        <f t="shared" si="4"/>
        <v>77.39923993318556</v>
      </c>
      <c r="L29" s="17">
        <f t="shared" si="5"/>
        <v>-34421.5</v>
      </c>
    </row>
    <row r="30" spans="2:13" ht="15" customHeight="1" thickBot="1">
      <c r="B30" s="8" t="s">
        <v>59</v>
      </c>
      <c r="C30" s="40"/>
      <c r="D30" s="40">
        <v>100</v>
      </c>
      <c r="E30" s="40">
        <v>100</v>
      </c>
      <c r="F30" s="40">
        <v>100</v>
      </c>
      <c r="G30" s="40"/>
      <c r="H30" s="40">
        <f t="shared" si="1"/>
        <v>100</v>
      </c>
      <c r="I30" s="40">
        <f t="shared" si="2"/>
        <v>100</v>
      </c>
      <c r="J30" s="40"/>
      <c r="K30" s="14">
        <v>100</v>
      </c>
      <c r="L30" s="15"/>
      <c r="M30" s="62"/>
    </row>
    <row r="31" spans="2:14" ht="16.5" customHeight="1" thickBot="1">
      <c r="B31" s="4" t="s">
        <v>17</v>
      </c>
      <c r="C31" s="21">
        <f>C28+C29</f>
        <v>336037.30000000005</v>
      </c>
      <c r="D31" s="21">
        <f>D29+D28+D30</f>
        <v>541351.2</v>
      </c>
      <c r="E31" s="21">
        <f>E29+E28+E30</f>
        <v>440732.4</v>
      </c>
      <c r="F31" s="21">
        <f>F29+F28+F30</f>
        <v>420030.289</v>
      </c>
      <c r="G31" s="21">
        <f>F31-E31</f>
        <v>-20702.111000000034</v>
      </c>
      <c r="H31" s="21">
        <f t="shared" si="1"/>
        <v>95.30279348647841</v>
      </c>
      <c r="I31" s="21">
        <f>F31-C31</f>
        <v>83992.98899999994</v>
      </c>
      <c r="J31" s="21">
        <f>F31/C31*100</f>
        <v>124.99513863490748</v>
      </c>
      <c r="K31" s="60">
        <f>F31/D31*100</f>
        <v>77.58924132799558</v>
      </c>
      <c r="L31" s="49">
        <f aca="true" t="shared" si="6" ref="L31:L48">F31-D31</f>
        <v>-121320.91099999996</v>
      </c>
      <c r="N31" s="36">
        <f>F28+F29+F30</f>
        <v>420030.289</v>
      </c>
    </row>
    <row r="32" spans="2:12" ht="15" customHeight="1">
      <c r="B32" s="5" t="s">
        <v>18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f t="shared" si="6"/>
        <v>0</v>
      </c>
    </row>
    <row r="33" spans="2:12" ht="28.5" customHeight="1">
      <c r="B33" s="3" t="s">
        <v>19</v>
      </c>
      <c r="C33" s="12">
        <v>5063.8</v>
      </c>
      <c r="D33" s="12">
        <v>7380</v>
      </c>
      <c r="E33" s="38">
        <v>6554</v>
      </c>
      <c r="F33" s="12">
        <v>6363.179</v>
      </c>
      <c r="G33" s="12">
        <f aca="true" t="shared" si="7" ref="G33:G42">F33-E33</f>
        <v>-190.8209999999999</v>
      </c>
      <c r="H33" s="12">
        <f aca="true" t="shared" si="8" ref="H33:H40">F33/E33*100</f>
        <v>97.08848031736345</v>
      </c>
      <c r="I33" s="12">
        <f aca="true" t="shared" si="9" ref="I33:I42">F33-C33</f>
        <v>1299.379</v>
      </c>
      <c r="J33" s="12">
        <f aca="true" t="shared" si="10" ref="J33:J40">F33/C33*100</f>
        <v>125.66015640428137</v>
      </c>
      <c r="K33" s="12">
        <f aca="true" t="shared" si="11" ref="K33:K40">F33/D33*100</f>
        <v>86.22193766937669</v>
      </c>
      <c r="L33" s="13">
        <f t="shared" si="6"/>
        <v>-1016.8209999999999</v>
      </c>
    </row>
    <row r="34" spans="2:12" ht="31.5" customHeight="1">
      <c r="B34" s="3" t="s">
        <v>56</v>
      </c>
      <c r="C34" s="38">
        <v>20775.9</v>
      </c>
      <c r="D34" s="38">
        <v>32646.2</v>
      </c>
      <c r="E34" s="48">
        <f>D34/12*10</f>
        <v>27205.166666666668</v>
      </c>
      <c r="F34" s="38">
        <v>22307.896</v>
      </c>
      <c r="G34" s="12">
        <f t="shared" si="7"/>
        <v>-4897.270666666667</v>
      </c>
      <c r="H34" s="12">
        <f t="shared" si="8"/>
        <v>81.99874778687871</v>
      </c>
      <c r="I34" s="12">
        <f t="shared" si="9"/>
        <v>1531.9959999999992</v>
      </c>
      <c r="J34" s="12">
        <f t="shared" si="10"/>
        <v>107.37390919286287</v>
      </c>
      <c r="K34" s="12">
        <f t="shared" si="11"/>
        <v>68.33228982239893</v>
      </c>
      <c r="L34" s="13">
        <f t="shared" si="6"/>
        <v>-10338.304</v>
      </c>
    </row>
    <row r="35" spans="2:12" ht="12.75" customHeight="1">
      <c r="B35" s="6" t="s">
        <v>20</v>
      </c>
      <c r="C35" s="22">
        <f>C37+C36</f>
        <v>832.6</v>
      </c>
      <c r="D35" s="22">
        <f>D37+D36</f>
        <v>1621.4</v>
      </c>
      <c r="E35" s="43">
        <f>E36+E37</f>
        <v>1261</v>
      </c>
      <c r="F35" s="22">
        <f>F36+F37</f>
        <v>866.301</v>
      </c>
      <c r="G35" s="22">
        <f t="shared" si="7"/>
        <v>-394.69899999999996</v>
      </c>
      <c r="H35" s="22">
        <f t="shared" si="8"/>
        <v>68.69952418715306</v>
      </c>
      <c r="I35" s="22">
        <f t="shared" si="9"/>
        <v>33.70100000000002</v>
      </c>
      <c r="J35" s="22">
        <f t="shared" si="10"/>
        <v>104.0476819601249</v>
      </c>
      <c r="K35" s="51">
        <f t="shared" si="11"/>
        <v>53.429196990255335</v>
      </c>
      <c r="L35" s="50">
        <f t="shared" si="6"/>
        <v>-755.099</v>
      </c>
    </row>
    <row r="36" spans="2:12" ht="45" customHeight="1">
      <c r="B36" s="3" t="s">
        <v>36</v>
      </c>
      <c r="C36" s="12">
        <v>568.6</v>
      </c>
      <c r="D36" s="12">
        <v>681.4</v>
      </c>
      <c r="E36" s="48">
        <f>416+170</f>
        <v>586</v>
      </c>
      <c r="F36" s="12">
        <v>441.035</v>
      </c>
      <c r="G36" s="12">
        <f t="shared" si="7"/>
        <v>-144.96499999999997</v>
      </c>
      <c r="H36" s="12">
        <f t="shared" si="8"/>
        <v>75.26194539249147</v>
      </c>
      <c r="I36" s="12">
        <f t="shared" si="9"/>
        <v>-127.565</v>
      </c>
      <c r="J36" s="12">
        <f t="shared" si="10"/>
        <v>77.5650721069293</v>
      </c>
      <c r="K36" s="12">
        <f t="shared" si="11"/>
        <v>64.72483122982096</v>
      </c>
      <c r="L36" s="13">
        <f t="shared" si="6"/>
        <v>-240.36499999999995</v>
      </c>
    </row>
    <row r="37" spans="2:12" ht="30.75" customHeight="1">
      <c r="B37" s="3" t="s">
        <v>37</v>
      </c>
      <c r="C37" s="12">
        <v>264</v>
      </c>
      <c r="D37" s="12">
        <v>940</v>
      </c>
      <c r="E37" s="38">
        <v>675</v>
      </c>
      <c r="F37" s="12">
        <v>425.266</v>
      </c>
      <c r="G37" s="12">
        <f t="shared" si="7"/>
        <v>-249.73399999999998</v>
      </c>
      <c r="H37" s="12">
        <f t="shared" si="8"/>
        <v>63.00237037037037</v>
      </c>
      <c r="I37" s="12">
        <f t="shared" si="9"/>
        <v>161.26600000000002</v>
      </c>
      <c r="J37" s="12">
        <f t="shared" si="10"/>
        <v>161.08560606060607</v>
      </c>
      <c r="K37" s="12">
        <f t="shared" si="11"/>
        <v>45.24106382978724</v>
      </c>
      <c r="L37" s="13">
        <f t="shared" si="6"/>
        <v>-514.7339999999999</v>
      </c>
    </row>
    <row r="38" spans="2:12" ht="15.75" customHeight="1">
      <c r="B38" s="6" t="s">
        <v>31</v>
      </c>
      <c r="C38" s="22">
        <f>C39+C40</f>
        <v>15957.9</v>
      </c>
      <c r="D38" s="22">
        <f>D40+D39</f>
        <v>29505.187</v>
      </c>
      <c r="E38" s="43">
        <f>E39+E40</f>
        <v>17841.6</v>
      </c>
      <c r="F38" s="22">
        <f>F39+F40+F41</f>
        <v>7010.897</v>
      </c>
      <c r="G38" s="22">
        <f t="shared" si="7"/>
        <v>-10830.702999999998</v>
      </c>
      <c r="H38" s="51">
        <f t="shared" si="8"/>
        <v>39.295225764505425</v>
      </c>
      <c r="I38" s="22">
        <f t="shared" si="9"/>
        <v>-8947.003</v>
      </c>
      <c r="J38" s="22">
        <f t="shared" si="10"/>
        <v>43.93370681605976</v>
      </c>
      <c r="K38" s="51">
        <f t="shared" si="11"/>
        <v>23.76157453264065</v>
      </c>
      <c r="L38" s="50">
        <f t="shared" si="6"/>
        <v>-22494.29</v>
      </c>
    </row>
    <row r="39" spans="2:12" ht="16.5" customHeight="1">
      <c r="B39" s="3" t="s">
        <v>21</v>
      </c>
      <c r="C39" s="12">
        <v>8120</v>
      </c>
      <c r="D39" s="12">
        <v>19605.187</v>
      </c>
      <c r="E39" s="38">
        <v>11001.5</v>
      </c>
      <c r="F39" s="12">
        <v>2560</v>
      </c>
      <c r="G39" s="12">
        <f t="shared" si="7"/>
        <v>-8441.5</v>
      </c>
      <c r="H39" s="12">
        <f t="shared" si="8"/>
        <v>23.269554151706586</v>
      </c>
      <c r="I39" s="12">
        <f t="shared" si="9"/>
        <v>-5560</v>
      </c>
      <c r="J39" s="12">
        <f t="shared" si="10"/>
        <v>31.527093596059114</v>
      </c>
      <c r="K39" s="12">
        <f t="shared" si="11"/>
        <v>13.057768844540988</v>
      </c>
      <c r="L39" s="13">
        <f t="shared" si="6"/>
        <v>-17045.187</v>
      </c>
    </row>
    <row r="40" spans="2:12" ht="15.75" customHeight="1">
      <c r="B40" s="3" t="s">
        <v>22</v>
      </c>
      <c r="C40" s="12">
        <v>7837.9</v>
      </c>
      <c r="D40" s="12">
        <v>9900</v>
      </c>
      <c r="E40" s="38">
        <v>6840.1</v>
      </c>
      <c r="F40" s="12">
        <v>4437.327</v>
      </c>
      <c r="G40" s="12">
        <f t="shared" si="7"/>
        <v>-2402.773</v>
      </c>
      <c r="H40" s="12">
        <f t="shared" si="8"/>
        <v>64.87225332962969</v>
      </c>
      <c r="I40" s="12">
        <f t="shared" si="9"/>
        <v>-3400.5729999999994</v>
      </c>
      <c r="J40" s="12">
        <f t="shared" si="10"/>
        <v>56.613723063575705</v>
      </c>
      <c r="K40" s="12">
        <f t="shared" si="11"/>
        <v>44.82148484848485</v>
      </c>
      <c r="L40" s="13">
        <f t="shared" si="6"/>
        <v>-5462.673</v>
      </c>
    </row>
    <row r="41" spans="2:12" ht="31.5" customHeight="1" thickBot="1">
      <c r="B41" s="8" t="s">
        <v>48</v>
      </c>
      <c r="C41" s="14"/>
      <c r="D41" s="14"/>
      <c r="E41" s="40"/>
      <c r="F41" s="14">
        <v>13.57</v>
      </c>
      <c r="G41" s="14">
        <f t="shared" si="7"/>
        <v>13.57</v>
      </c>
      <c r="H41" s="14"/>
      <c r="I41" s="14">
        <f t="shared" si="9"/>
        <v>13.57</v>
      </c>
      <c r="J41" s="14"/>
      <c r="K41" s="14"/>
      <c r="L41" s="15">
        <f t="shared" si="6"/>
        <v>13.57</v>
      </c>
    </row>
    <row r="42" spans="2:12" ht="18" customHeight="1" thickBot="1">
      <c r="B42" s="9" t="s">
        <v>23</v>
      </c>
      <c r="C42" s="21">
        <f>C33+C34+C35+C38</f>
        <v>42630.2</v>
      </c>
      <c r="D42" s="21">
        <f>D33+D34+D35+D38</f>
        <v>71152.787</v>
      </c>
      <c r="E42" s="41">
        <f>E33+E34+E35+E38</f>
        <v>52861.76666666667</v>
      </c>
      <c r="F42" s="21">
        <f>F33+F34+F35+F38</f>
        <v>36548.273</v>
      </c>
      <c r="G42" s="21">
        <f t="shared" si="7"/>
        <v>-16313.493666666669</v>
      </c>
      <c r="H42" s="21">
        <f>F42/E42*100</f>
        <v>69.13933321688705</v>
      </c>
      <c r="I42" s="21">
        <f t="shared" si="9"/>
        <v>-6081.926999999996</v>
      </c>
      <c r="J42" s="21">
        <f>F42/C42*100</f>
        <v>85.73329001505977</v>
      </c>
      <c r="K42" s="60">
        <f>F42/D42*100</f>
        <v>51.36590503475289</v>
      </c>
      <c r="L42" s="49">
        <f t="shared" si="6"/>
        <v>-34604.513999999996</v>
      </c>
    </row>
    <row r="43" spans="2:12" ht="14.25" customHeight="1">
      <c r="B43" s="47" t="s">
        <v>45</v>
      </c>
      <c r="C43" s="57">
        <v>2204</v>
      </c>
      <c r="D43" s="46"/>
      <c r="E43" s="58"/>
      <c r="F43" s="46"/>
      <c r="G43" s="46"/>
      <c r="H43" s="46"/>
      <c r="I43" s="46"/>
      <c r="J43" s="46"/>
      <c r="K43" s="16"/>
      <c r="L43" s="17">
        <f t="shared" si="6"/>
        <v>0</v>
      </c>
    </row>
    <row r="44" spans="2:12" ht="15" customHeight="1">
      <c r="B44" s="3" t="s">
        <v>30</v>
      </c>
      <c r="C44" s="54">
        <v>13244.4</v>
      </c>
      <c r="D44" s="38">
        <v>24965.5</v>
      </c>
      <c r="E44" s="38">
        <v>20826.4</v>
      </c>
      <c r="F44" s="38">
        <v>14601.665</v>
      </c>
      <c r="G44" s="12">
        <f>F44-E44</f>
        <v>-6224.735000000001</v>
      </c>
      <c r="H44" s="12">
        <f>F44/E44*100</f>
        <v>70.1113250489763</v>
      </c>
      <c r="I44" s="12">
        <f>F44-C44</f>
        <v>1357.2650000000012</v>
      </c>
      <c r="J44" s="12">
        <f>F44/C44*100</f>
        <v>110.24784059678055</v>
      </c>
      <c r="K44" s="12">
        <f>F44/D44*100</f>
        <v>58.48737257415233</v>
      </c>
      <c r="L44" s="13">
        <f t="shared" si="6"/>
        <v>-10363.835</v>
      </c>
    </row>
    <row r="45" spans="2:12" ht="14.25" customHeight="1" thickBot="1">
      <c r="B45" s="8" t="s">
        <v>47</v>
      </c>
      <c r="C45" s="40">
        <v>440</v>
      </c>
      <c r="D45" s="14">
        <v>300</v>
      </c>
      <c r="E45" s="40">
        <v>300</v>
      </c>
      <c r="F45" s="40">
        <v>300</v>
      </c>
      <c r="G45" s="14">
        <f>F45-E45</f>
        <v>0</v>
      </c>
      <c r="H45" s="14">
        <f>F45/E45*100</f>
        <v>100</v>
      </c>
      <c r="I45" s="14">
        <f>F45-C45</f>
        <v>-140</v>
      </c>
      <c r="J45" s="14">
        <f>F45/C45*100</f>
        <v>68.18181818181817</v>
      </c>
      <c r="K45" s="14">
        <f>F45/D45*100</f>
        <v>100</v>
      </c>
      <c r="L45" s="15">
        <f t="shared" si="6"/>
        <v>0</v>
      </c>
    </row>
    <row r="46" spans="2:12" ht="18" customHeight="1" thickBot="1">
      <c r="B46" s="9" t="s">
        <v>24</v>
      </c>
      <c r="C46" s="21">
        <f>C42+C44+C43+C45</f>
        <v>58518.6</v>
      </c>
      <c r="D46" s="21">
        <f>D42+D44+D43+D45</f>
        <v>96418.287</v>
      </c>
      <c r="E46" s="41">
        <f>E42+E44+E43+E45</f>
        <v>73988.16666666667</v>
      </c>
      <c r="F46" s="21">
        <f>F42+F44+F43+F45</f>
        <v>51449.938</v>
      </c>
      <c r="G46" s="21">
        <f>F46-E46</f>
        <v>-22538.22866666667</v>
      </c>
      <c r="H46" s="21">
        <f>F46/E46*100</f>
        <v>69.53806306864386</v>
      </c>
      <c r="I46" s="21">
        <f>F46-C46</f>
        <v>-7068.661999999997</v>
      </c>
      <c r="J46" s="21">
        <f>F46/C46*100</f>
        <v>87.92065770541333</v>
      </c>
      <c r="K46" s="60">
        <f>F46/D46*100</f>
        <v>53.3611824072336</v>
      </c>
      <c r="L46" s="49">
        <f t="shared" si="6"/>
        <v>-44968.348999999995</v>
      </c>
    </row>
    <row r="47" spans="2:12" ht="30" customHeight="1" thickBot="1">
      <c r="B47" s="9" t="s">
        <v>25</v>
      </c>
      <c r="C47" s="21">
        <f>C31+C46</f>
        <v>394555.9</v>
      </c>
      <c r="D47" s="21">
        <f>D31+D46</f>
        <v>637769.487</v>
      </c>
      <c r="E47" s="41">
        <f>E31+E46</f>
        <v>514720.5666666667</v>
      </c>
      <c r="F47" s="21">
        <f>F31+F46</f>
        <v>471480.227</v>
      </c>
      <c r="G47" s="21">
        <f>F47-E47</f>
        <v>-43240.339666666696</v>
      </c>
      <c r="H47" s="21">
        <f>F47/E47*100</f>
        <v>91.59925939103398</v>
      </c>
      <c r="I47" s="21">
        <f>F47-C47</f>
        <v>76924.32699999999</v>
      </c>
      <c r="J47" s="21">
        <f>F47/C47*100</f>
        <v>119.49643307830398</v>
      </c>
      <c r="K47" s="60">
        <f>F47/D47*100</f>
        <v>73.92643213738447</v>
      </c>
      <c r="L47" s="49">
        <f t="shared" si="6"/>
        <v>-166289.25999999995</v>
      </c>
    </row>
    <row r="48" spans="2:12" ht="46.5" customHeight="1" thickBot="1">
      <c r="B48" s="9" t="s">
        <v>32</v>
      </c>
      <c r="C48" s="21">
        <f>C28+C42+C45</f>
        <v>287547.6000000001</v>
      </c>
      <c r="D48" s="21">
        <f>D28+D42+D45</f>
        <v>460401.587</v>
      </c>
      <c r="E48" s="21">
        <f>E28+E42+E45</f>
        <v>370573.56666666665</v>
      </c>
      <c r="F48" s="21">
        <f>F28+F42+F45</f>
        <v>338897.662</v>
      </c>
      <c r="G48" s="21">
        <f>F48-E48</f>
        <v>-31675.90466666664</v>
      </c>
      <c r="H48" s="21">
        <f>F48/E48*100</f>
        <v>91.45219532208046</v>
      </c>
      <c r="I48" s="21">
        <f>F48-C48</f>
        <v>51350.06199999992</v>
      </c>
      <c r="J48" s="21">
        <f>F48/C48*100</f>
        <v>117.8579344776308</v>
      </c>
      <c r="K48" s="60">
        <f>F48/D48*100</f>
        <v>73.6091428807347</v>
      </c>
      <c r="L48" s="49">
        <f t="shared" si="6"/>
        <v>-121503.92499999999</v>
      </c>
    </row>
    <row r="49" spans="2:12" ht="18"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"/>
    </row>
    <row r="50" spans="2:30" ht="23.25">
      <c r="B50" s="10"/>
      <c r="C50" s="70"/>
      <c r="D50" s="70"/>
      <c r="E50" s="70"/>
      <c r="F50" s="70"/>
      <c r="G50" s="70"/>
      <c r="H50" s="70"/>
      <c r="I50" s="44"/>
      <c r="J50" s="44"/>
      <c r="K50" s="44"/>
      <c r="L50" s="44"/>
      <c r="M50" s="71"/>
      <c r="N50" s="66"/>
      <c r="O50" s="66"/>
      <c r="P50" s="66"/>
      <c r="Q50" s="66"/>
      <c r="R50" s="66"/>
      <c r="S50" s="66"/>
      <c r="T50" s="66"/>
      <c r="U50" s="66"/>
      <c r="V50" s="1"/>
      <c r="W50" s="1"/>
      <c r="X50" s="1"/>
      <c r="Y50" s="1"/>
      <c r="Z50" s="1"/>
      <c r="AA50" s="1"/>
      <c r="AB50" s="1"/>
      <c r="AC50" s="1"/>
      <c r="AD50" s="1"/>
    </row>
    <row r="51" spans="2:30" ht="15">
      <c r="B51" s="10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6"/>
      <c r="N51" s="66"/>
      <c r="O51" s="66"/>
      <c r="P51" s="66"/>
      <c r="Q51" s="66"/>
      <c r="R51" s="66"/>
      <c r="S51" s="66"/>
      <c r="T51" s="66"/>
      <c r="U51" s="66"/>
      <c r="V51" s="1"/>
      <c r="W51" s="1"/>
      <c r="X51" s="1"/>
      <c r="Y51" s="1"/>
      <c r="Z51" s="1"/>
      <c r="AA51" s="1"/>
      <c r="AB51" s="1"/>
      <c r="AC51" s="1"/>
      <c r="AD51" s="1"/>
    </row>
    <row r="52" spans="2:30" ht="18.75">
      <c r="B52" s="10"/>
      <c r="C52" s="68"/>
      <c r="D52" s="68"/>
      <c r="E52" s="69"/>
      <c r="F52" s="69"/>
      <c r="G52" s="69"/>
      <c r="H52" s="69"/>
      <c r="I52" s="69"/>
      <c r="J52" s="69"/>
      <c r="K52" s="69"/>
      <c r="L52" s="69"/>
      <c r="M52" s="67"/>
      <c r="N52" s="66"/>
      <c r="O52" s="66"/>
      <c r="P52" s="66"/>
      <c r="Q52" s="66"/>
      <c r="R52" s="66"/>
      <c r="S52" s="66"/>
      <c r="T52" s="66"/>
      <c r="U52" s="66"/>
      <c r="V52" s="1"/>
      <c r="W52" s="1"/>
      <c r="X52" s="1"/>
      <c r="Y52" s="1"/>
      <c r="Z52" s="1"/>
      <c r="AA52" s="1"/>
      <c r="AB52" s="1"/>
      <c r="AC52" s="1"/>
      <c r="AD52" s="1"/>
    </row>
    <row r="53" spans="2:30" ht="15">
      <c r="B53" s="10"/>
      <c r="C53" s="1"/>
      <c r="D53" s="1"/>
      <c r="E53" s="1"/>
      <c r="F53" s="1"/>
      <c r="G53" s="1" t="s">
        <v>49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5">
      <c r="B54" s="10"/>
      <c r="C54" s="45"/>
      <c r="D54" s="45"/>
      <c r="E54" s="45"/>
      <c r="F54" s="45"/>
      <c r="G54" s="45"/>
      <c r="H54" s="30"/>
      <c r="I54" s="1"/>
      <c r="J54" s="1"/>
      <c r="K54" s="1"/>
      <c r="L54" s="1"/>
      <c r="M54" s="45"/>
      <c r="N54" s="45"/>
      <c r="O54" s="45"/>
      <c r="P54" s="45"/>
      <c r="Q54" s="45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5"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5"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5"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5"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5"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5"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5"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3:30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3:30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3:30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3:30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3:30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3:30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3:30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3:30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3:30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3:30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3:30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3:30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3:30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3:30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3:30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3:30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3:30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3:30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3:30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3:30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3:30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3:30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3:30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3:30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3:30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3:30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3:30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3:30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3:30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3:30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3:30" ht="12.75">
      <c r="C92" s="1"/>
      <c r="D92" s="1"/>
      <c r="E92" s="1"/>
      <c r="F92" s="1"/>
      <c r="G92" s="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3:30" ht="12.75">
      <c r="C93" s="31"/>
      <c r="D93" s="31"/>
      <c r="E93" s="31"/>
      <c r="F93" s="3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3:30" ht="12.75">
      <c r="C94" s="31"/>
      <c r="D94" s="31"/>
      <c r="E94" s="31"/>
      <c r="F94" s="31"/>
      <c r="G94" s="3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3:3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3:3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3:3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3:3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3:3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3:3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3:3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3:3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3:3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3:3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3:3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3:3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3:3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3:3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3:3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3:3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3:3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3:3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3:3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3:3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3:3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3:3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3:3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3:3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3:3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3:3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3:3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3:3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3:3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3:3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3:3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3:3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3:3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3:3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3:3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3:3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3:3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3:3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3:3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3:3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3:3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3:3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3:3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1"/>
      <c r="N137" s="31"/>
      <c r="O137" s="31"/>
      <c r="P137" s="31"/>
      <c r="Q137" s="3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3:3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1"/>
      <c r="N138" s="31"/>
      <c r="O138" s="31"/>
      <c r="P138" s="31"/>
      <c r="Q138" s="3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3:3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3:3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3:3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3:3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3:3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3:3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3:3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3:30" ht="12.75">
      <c r="C146" s="31"/>
      <c r="D146" s="31"/>
      <c r="E146" s="31"/>
      <c r="F146" s="31"/>
      <c r="G146" s="31"/>
      <c r="H146" s="31"/>
      <c r="I146" s="1"/>
      <c r="J146" s="1"/>
      <c r="K146" s="1"/>
      <c r="L146" s="1"/>
      <c r="M146" s="31"/>
      <c r="N146" s="31"/>
      <c r="O146" s="31"/>
      <c r="P146" s="31"/>
      <c r="Q146" s="3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3:30" ht="12.75">
      <c r="C147" s="31"/>
      <c r="D147" s="31"/>
      <c r="E147" s="31"/>
      <c r="F147" s="31"/>
      <c r="G147" s="31"/>
      <c r="H147" s="31"/>
      <c r="I147" s="1"/>
      <c r="J147" s="1"/>
      <c r="K147" s="1"/>
      <c r="L147" s="1"/>
      <c r="M147" s="31"/>
      <c r="N147" s="31"/>
      <c r="O147" s="31"/>
      <c r="P147" s="31"/>
      <c r="Q147" s="3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3:3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3:3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30"/>
      <c r="N149" s="30"/>
      <c r="O149" s="30"/>
      <c r="P149" s="30"/>
      <c r="Q149" s="30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3:3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3:3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3:3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3:3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3:3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3:3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3:3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3:3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3:3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3:3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3:3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3:3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3:3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3:3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3:3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3:3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3:3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3:3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3:3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3:3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3:3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3:3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3:3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3:3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3:3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3:3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3:3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3:3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3:3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3:3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3:3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3:3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3:3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1"/>
      <c r="N182" s="31"/>
      <c r="O182" s="31"/>
      <c r="P182" s="31"/>
      <c r="Q182" s="3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3:3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1"/>
      <c r="N183" s="31"/>
      <c r="O183" s="31"/>
      <c r="P183" s="31"/>
      <c r="Q183" s="3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3:3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3:3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3:3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3:3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3:3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3:3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3:3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3:3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3:3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3:3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3:3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3:3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3:3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3:3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3:3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3:3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3:3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3:3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3:3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3:3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3:3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3:3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3:3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3:3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3:3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3:3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3:3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3:3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3:3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3:3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3:3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3:3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3:3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3:3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3:3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3:3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3:3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3:3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3:3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3:3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3:3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3:3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3:3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3:3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3:3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3:3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3:3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3:3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3:3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3:3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3:3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3:3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3:3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3:3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3:3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</sheetData>
  <mergeCells count="15">
    <mergeCell ref="C50:H50"/>
    <mergeCell ref="M50:U50"/>
    <mergeCell ref="G4:H4"/>
    <mergeCell ref="I4:J4"/>
    <mergeCell ref="M51:U51"/>
    <mergeCell ref="M52:U52"/>
    <mergeCell ref="C52:L52"/>
    <mergeCell ref="C51:L51"/>
    <mergeCell ref="B1:H1"/>
    <mergeCell ref="B3:H3"/>
    <mergeCell ref="C4:C5"/>
    <mergeCell ref="B2:K2"/>
    <mergeCell ref="B4:B5"/>
    <mergeCell ref="D4:F4"/>
    <mergeCell ref="K4:L4"/>
  </mergeCells>
  <printOptions/>
  <pageMargins left="0.22" right="0.26" top="0.27" bottom="0.21" header="0.28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Plan2</cp:lastModifiedBy>
  <cp:lastPrinted>2010-11-17T08:42:04Z</cp:lastPrinted>
  <dcterms:created xsi:type="dcterms:W3CDTF">2006-02-21T05:43:58Z</dcterms:created>
  <dcterms:modified xsi:type="dcterms:W3CDTF">2010-11-17T09:01:03Z</dcterms:modified>
  <cp:category/>
  <cp:version/>
  <cp:contentType/>
  <cp:contentStatus/>
</cp:coreProperties>
</file>