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5" sheetId="1" r:id="rId1"/>
  </sheets>
  <definedNames>
    <definedName name="_xlnm.Print_Titles" localSheetId="0">'Додаток 5'!$7:$8</definedName>
    <definedName name="_xlnm.Print_Area" localSheetId="0">'Додаток 5'!$A$1:$G$170</definedName>
  </definedNames>
  <calcPr fullCalcOnLoad="1"/>
</workbook>
</file>

<file path=xl/sharedStrings.xml><?xml version="1.0" encoding="utf-8"?>
<sst xmlns="http://schemas.openxmlformats.org/spreadsheetml/2006/main" count="306" uniqueCount="187">
  <si>
    <t>(грн.)</t>
  </si>
  <si>
    <t>Код типової відомчої класифікації видатків місцевих бюджетів</t>
  </si>
  <si>
    <t>Назва головного розпорядника коштів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</si>
  <si>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</si>
  <si>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</si>
  <si>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</si>
  <si>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Код тимчасової класифікації видатків та кредитування місцевих бюджетів</t>
  </si>
  <si>
    <t>Управління капітального будівництва</t>
  </si>
  <si>
    <t>Капітальні вкладення</t>
  </si>
  <si>
    <t>Освіта</t>
  </si>
  <si>
    <t>Дошкiльнi заклади освiти</t>
  </si>
  <si>
    <t>Загальноосвiтнi школи (в т.ч. школа-дитячий садок, iнтернат при школi), спецiалiзованi школи, лiцеї, гiмназiї, колегiуми</t>
  </si>
  <si>
    <t>070000</t>
  </si>
  <si>
    <t>070101</t>
  </si>
  <si>
    <t>070201</t>
  </si>
  <si>
    <t>Охорона здоров`я</t>
  </si>
  <si>
    <t>080000</t>
  </si>
  <si>
    <t>Лікарні</t>
  </si>
  <si>
    <t>080300</t>
  </si>
  <si>
    <t>110000</t>
  </si>
  <si>
    <t>Культура i мистецтво</t>
  </si>
  <si>
    <t>110205</t>
  </si>
  <si>
    <t>Школи естетичного виховання дiтей</t>
  </si>
  <si>
    <t>080101</t>
  </si>
  <si>
    <t>Назва об’єктів відповідно  до проектно - кошторисної документації; тощо</t>
  </si>
  <si>
    <t>Капітальний ремонт житлового фонду місцевих органів влади</t>
  </si>
  <si>
    <t>090000</t>
  </si>
  <si>
    <t>Соціальний захист та соціальне забезпечення</t>
  </si>
  <si>
    <t>Полiклiнiки i амбулаторiї (крiм спецiалiзованих полiклiнiк та загальних i спецiалiзованих стоматологiчних полiклiнiк)</t>
  </si>
  <si>
    <t>Найменування коду тимчасової класифікації видатків та кредитування місцевих бюджетів</t>
  </si>
  <si>
    <t>080203</t>
  </si>
  <si>
    <t>Благоустрій міста</t>
  </si>
  <si>
    <t>РАЗОМ бюджет розвитку</t>
  </si>
  <si>
    <t>Виконавчий комітет міської ради</t>
  </si>
  <si>
    <t>Капітальні видатки</t>
  </si>
  <si>
    <t>Управління охорони здоров"я</t>
  </si>
  <si>
    <t>Охорона здоров"я</t>
  </si>
  <si>
    <t xml:space="preserve"> 080101</t>
  </si>
  <si>
    <t>Музії і виставки</t>
  </si>
  <si>
    <t xml:space="preserve">Головне управління житлово-комунального господарства </t>
  </si>
  <si>
    <t>100000</t>
  </si>
  <si>
    <t>Житлово-комунальне господарство</t>
  </si>
  <si>
    <t>150000</t>
  </si>
  <si>
    <t>Будівництво</t>
  </si>
  <si>
    <t>170000</t>
  </si>
  <si>
    <t>Транспорт, дорожнє господарство, зв’язок,  телекомунікації та інформатика</t>
  </si>
  <si>
    <t>Інші видатки</t>
  </si>
  <si>
    <t>03</t>
  </si>
  <si>
    <t>10</t>
  </si>
  <si>
    <t>Управління освіти</t>
  </si>
  <si>
    <t>11</t>
  </si>
  <si>
    <t>Відділ сім'ї та молоді</t>
  </si>
  <si>
    <t>13</t>
  </si>
  <si>
    <t>Відділ фізичної культури та спорту</t>
  </si>
  <si>
    <t>24</t>
  </si>
  <si>
    <t>Відділ культури та туризму</t>
  </si>
  <si>
    <t>14</t>
  </si>
  <si>
    <t>35</t>
  </si>
  <si>
    <t>Управління по сприянню розвитку торгівлі та побутового обслуговування населення</t>
  </si>
  <si>
    <t>75</t>
  </si>
  <si>
    <t xml:space="preserve">Фінансове управління </t>
  </si>
  <si>
    <t>20</t>
  </si>
  <si>
    <t xml:space="preserve">Служба у справах дітей </t>
  </si>
  <si>
    <t>090203</t>
  </si>
  <si>
    <t>250404</t>
  </si>
  <si>
    <t>091105</t>
  </si>
  <si>
    <t>Утримання клубів підлітків за місцем проживання</t>
  </si>
  <si>
    <t>73</t>
  </si>
  <si>
    <t xml:space="preserve">Управління економіки </t>
  </si>
  <si>
    <t>І.василенко</t>
  </si>
  <si>
    <t>070304</t>
  </si>
  <si>
    <t>110201</t>
  </si>
  <si>
    <t>Бібліотеки</t>
  </si>
  <si>
    <t>Школи естетичного виховання дітей</t>
  </si>
  <si>
    <t>І.Василенко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</si>
  <si>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</si>
  <si>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Загальнi i спецiалiзованi стоматологiчнi полiклiнiки</t>
  </si>
  <si>
    <t>080500</t>
  </si>
  <si>
    <t>44</t>
  </si>
  <si>
    <t>Філармонії, музичні колективи і ансамблі та інші мистецькі заклади та заходи </t>
  </si>
  <si>
    <t>110103</t>
  </si>
  <si>
    <t>110204</t>
  </si>
  <si>
    <t>Позашкільні заклади освіти, заходи із позашкільної роботи з дітьми </t>
  </si>
  <si>
    <t>Централізовані бухгалтерії обласних, міських, районних відділів освіти </t>
  </si>
  <si>
    <t>Соціальний захист та соціальне забезпечення </t>
  </si>
  <si>
    <t>48</t>
  </si>
  <si>
    <t xml:space="preserve">Управління містобудування та архітектури </t>
  </si>
  <si>
    <t>150202</t>
  </si>
  <si>
    <t xml:space="preserve">Розробка схем та проектних рішень масового застосування </t>
  </si>
  <si>
    <t>Утримання центрів соціальних служб для сім`ї, дітей та молоді </t>
  </si>
  <si>
    <t>070804</t>
  </si>
  <si>
    <t>091101</t>
  </si>
  <si>
    <t>070401</t>
  </si>
  <si>
    <t>65</t>
  </si>
  <si>
    <t>070303</t>
  </si>
  <si>
    <t>Спеціальні загальноосвітні школи-інтернати, школи та інші заклади освіти для дітей з вадами у фізичному та розумовому розвитку</t>
  </si>
  <si>
    <t xml:space="preserve">Капітальні видатки </t>
  </si>
  <si>
    <t>діяльності виконавчих органів ради</t>
  </si>
  <si>
    <t xml:space="preserve">Заступник міського голови з питань </t>
  </si>
  <si>
    <t>67</t>
  </si>
  <si>
    <t xml:space="preserve">Управління з питань надзвичайних ситуацій та цивільного захисту населення міської ради </t>
  </si>
  <si>
    <t>Додаток  5</t>
  </si>
  <si>
    <t>Палаци і будинки культури, клуби та інші заклади                            клубного типу</t>
  </si>
  <si>
    <t>Управління розвитку транспорту та зв"язку</t>
  </si>
  <si>
    <t xml:space="preserve">до рішення Кіровоградської міської ради </t>
  </si>
  <si>
    <t>091214</t>
  </si>
  <si>
    <t>Інші установи та заклади </t>
  </si>
  <si>
    <t>080800</t>
  </si>
  <si>
    <t>Центри первинної медичної (медико-санітарної) допомоги</t>
  </si>
  <si>
    <t>070806</t>
  </si>
  <si>
    <t>Інші заклади освіти</t>
  </si>
  <si>
    <t>Розробка розділу інженерно - технічних заходів цивільного захисту (цивільної оборони) на особливий період та мирний час</t>
  </si>
  <si>
    <t>Проведення державної експертизи містобудівної документації</t>
  </si>
  <si>
    <t>100201</t>
  </si>
  <si>
    <t>Теплові мережі</t>
  </si>
  <si>
    <t>Видатки на проведення робіт, пов'язаних з будівництвом, реконструкцією, ремонтом та утриманням автомобільних доріг</t>
  </si>
  <si>
    <t xml:space="preserve">Розробка плану червоних ліній магістральних вулиць міста Кіровограда </t>
  </si>
  <si>
    <t>070301</t>
  </si>
  <si>
    <t>Реконструкція магістральних теплових мереж по вул. Гагаріна від ТК 42 до ТК 43/а8, м.Кіровоград, із заміною на попередньо ізольовані труби Д=300 мм, L=0,516 км</t>
  </si>
  <si>
    <t>150101</t>
  </si>
  <si>
    <t>Придбання соціального житла для осіб з числа  дітей-сиріт та дітей, позбавлених батьківського піклування</t>
  </si>
  <si>
    <t xml:space="preserve">Перелік об’єктів, видатки на які у 2014  році будуть проводитися                                                                                                                            за рахунок коштів бюджету розвитку </t>
  </si>
  <si>
    <t>Реконструкція теплових мереж  із заміною на попередньо ізольовані (ТЕЦ)</t>
  </si>
  <si>
    <t>Загальноосвітні школи (в т. ч. школа-дитячий садок, інтернат при школі), спеціалізовані школи, ліцеї, гімназії, колегіуми </t>
  </si>
  <si>
    <t>Дитячі будинки (в т. ч. сімейного типу, прийомні сім`ї) </t>
  </si>
  <si>
    <t>Перинатальні центри, пологові будинки</t>
  </si>
  <si>
    <t>Загальноосвітні школи-інтернати, загальноосвітні санаторні школи-інтернати </t>
  </si>
  <si>
    <t>Позашкільні заклади освіти, заходи із позашкільної роботи з дітьми</t>
  </si>
  <si>
    <t>Будівництво житлових будинків по вул. Генерала Жадова (позиція 36) за Програмою будівництва доступного житла у м. Кіровограді на 2011-2017 роки</t>
  </si>
  <si>
    <t>Будівництво 84-квартирного житлового будинку по вул. Генерала Жадова, м.Кіровоград, 102 мкр., позиція 28 (добудова) - ПР</t>
  </si>
  <si>
    <t>Будівництва госпфікальної каналізації від будівель по вул. Лесі Українки, Дарвіна, Кільцевій</t>
  </si>
  <si>
    <t>Будівництво зовнішніх мереж водопроводу, підключення житлових будинків по провулках 2-му та 3-му Лелеківському</t>
  </si>
  <si>
    <t>Газопостачання Східного масиву с.Нове м.Кіровоград (підвідний газопровід)</t>
  </si>
  <si>
    <t>Будівництво зовнішнього  водопроводу по пров. Солдатському та вул. Волгоградській</t>
  </si>
  <si>
    <t>Система теплопостачання смт.Нове (2-а черга), м. Кіровоград - реконструкція</t>
  </si>
  <si>
    <t>Теплові мережі смт.Нове, м.Кіровоград - реконструкція</t>
  </si>
  <si>
    <t>Реконструкція центрального входу парку "Ковалівський"</t>
  </si>
  <si>
    <t xml:space="preserve">Разом видатків          на поточний рік </t>
  </si>
  <si>
    <t>Реконструкція прожджої частини вул. Орджонікідзе                            - вул. Колгоспна між вулицями Київська та Братиславська</t>
  </si>
  <si>
    <t>Утримання клубів підлітків за місцем проживання </t>
  </si>
  <si>
    <t>Управління власності та приватизації                                               комунального майна</t>
  </si>
  <si>
    <t>Розробка комплексної схеми розміщення та архітектурних                          типів тимчасових споруд для провадження підприємницької діяльності</t>
  </si>
  <si>
    <t>56</t>
  </si>
  <si>
    <t>Управління земельних відносин та охорони навколишнього природного середовища</t>
  </si>
  <si>
    <t>120400</t>
  </si>
  <si>
    <t>Інші засоби масової інформації </t>
  </si>
  <si>
    <t>Збереження, розвиток, реконструкція та реставрація  пам’яток історії та культури</t>
  </si>
  <si>
    <t>150201</t>
  </si>
  <si>
    <t>Будівництво спортивного майданчика зі штучним покриттям                 КЗ "Комплексна дитячо-юнацька спортивна школа №2 Кіровоградської міської ради", вул. Курганна, 64</t>
  </si>
  <si>
    <t>Будівництво спортивного майданчика під штучне покриття               КЗ "Навчально-виховне об"єднання № 25 ЗОШ І-ІІІ ступенів, природничо-математичний ліцей, центр позашкільного виховання "Ліра", вул. Леваневського, 2-б</t>
  </si>
  <si>
    <t>Будівництво спортивного майданчика під штучне покриття                   КЗ "Навчально-виховне об"єднання ЗОШ І-ІІІ ступенів № 31 з гімназійними класами, центр дитячої та юнацької творчості "Сузір"я, вул. Космонавта Попова, 11-а</t>
  </si>
  <si>
    <t>Реставрація Військово-меморіального кладовища (комплекс вул. Ушакова "Фортечні  вали")</t>
  </si>
  <si>
    <t>Реконструкція теплових мереж від ТЕЦ до вул.Київської, м.Кіровоград, із заміною на попередньо ізольовані труби           Д=530 мм, L=1400 м</t>
  </si>
  <si>
    <t>"____" ___________2014 № _________</t>
  </si>
  <si>
    <t>Нове будівництво котельні ДНЗ №72 «Гномик», пров.Фортечний, 23-а</t>
  </si>
  <si>
    <t>Реконструкція господарчого блоку пологового будинку                         по вул. Олени Журливої, 1 під житловий будинок</t>
  </si>
  <si>
    <t xml:space="preserve">Нове будівництво котельні дитячо-юнацької спортивної                       школи №2,  вул. Курганна, 64
</t>
  </si>
  <si>
    <t>150122</t>
  </si>
  <si>
    <r>
      <t xml:space="preserve">Інвестиційні проекти, </t>
    </r>
    <r>
      <rPr>
        <sz val="11"/>
        <rFont val="Times New Roman"/>
        <family val="1"/>
      </rPr>
      <t>з них за рахунок:</t>
    </r>
  </si>
  <si>
    <t>субвенції з державного бюджету на здійснення заходів щодо соціально-економічного розвитку окремих територій</t>
  </si>
  <si>
    <t>співфінансування</t>
  </si>
  <si>
    <t xml:space="preserve">Капітальний ремонт приміщення терапевтичного відділення №2 КЗ "Центральна міська лікарня м. Кіровограда" стаціонар № 1 під відділення паліативного лікування, вул. Фортеця, 21 </t>
  </si>
  <si>
    <t xml:space="preserve">Капітальний ремонт другого блоку будівлі  для розміщення КЗ «Центр  соціальної реабілітації (денного перебування) дітей-інвалідів  вул. Бєляєва, 72  </t>
  </si>
  <si>
    <t xml:space="preserve">субвенція з державного бюджету </t>
  </si>
  <si>
    <r>
      <t xml:space="preserve">Інвестиційні проекти </t>
    </r>
    <r>
      <rPr>
        <sz val="11"/>
        <rFont val="Times New Roman"/>
        <family val="1"/>
      </rPr>
      <t xml:space="preserve">(Впровадження установок доочищення питної води у закладах соціальної сфери  </t>
    </r>
    <r>
      <rPr>
        <i/>
        <sz val="11"/>
        <rFont val="Times New Roman"/>
        <family val="1"/>
      </rPr>
      <t>за рахунок субвенції з державного бюджету на здійснення заходів щодо соціально-економічного)</t>
    </r>
  </si>
  <si>
    <t>Нове будівництво котельні для ДНЗ (ясла-садок)  №73 "Червона квіточка" та ДНЗ (ясла-садок) № 31 "Берізка", пров. Кінний, 3</t>
  </si>
  <si>
    <t>Нове будівництво житлових будинків по вул. Генерала Жадова (позиція 36) за Програмою будівництва доступного житла у                                   м. Кіровограді на 2011-2017 роки - інженерні мережі (ПР)</t>
  </si>
  <si>
    <t>Нове будівництво багатоквартирного житлового будинку по                  вул. Генерала Жадова, м.Кіровоград, 102 мікрорайон, позиція 28 (добудова)</t>
  </si>
  <si>
    <t>Нове будівництво госппобутової каналізації від будівель по вулицях Лесі Українки, Дарвіна, Кільцевій</t>
  </si>
  <si>
    <t xml:space="preserve">Нове будівництво підвідного газопроводу Східного масиву смт.Нове, м.Кіровоград </t>
  </si>
  <si>
    <t>Нове будівництво зовнішнього водопроводу по вул. Червоногірській (від будинку № 22 до  будинку № 37)</t>
  </si>
  <si>
    <t>Нове будівництво водопроводу по вул. Карбишева, Червоногірській,  І. Богуна, Б.Хмельницького, Зеленогірській</t>
  </si>
  <si>
    <t>Нове будівництво зовнішнього  водопроводу по 3-му Лелеківському провулку (від житлового будинку №9 до №1)</t>
  </si>
  <si>
    <t>Нове будівництво зовнішнього  водопроводу по                                   вул.Вербицького (ПР)</t>
  </si>
  <si>
    <t>Нове будівництво водопроводу по вул.Мелітопольській                       (від будинку № 22 до будинку № 46)</t>
  </si>
  <si>
    <t>Нове будівництво газопроводу по вул.Покровській та пров.Покровському</t>
  </si>
  <si>
    <t>Нове будівництво притулку тимчасового утримання безпритульних тварин по вул. Генерала Родімцева у м.Кіровограді</t>
  </si>
  <si>
    <t xml:space="preserve">Нове будівництво котельні КЗ "НВО "ЗОШ І-ІІІ ступенів № 17                  - центр естетичного виховання "Калинка", санаторного ДНЗ (ясла-садок) ДНЗ № 65 "Лукомор"я" та ДНЗ (ясла-садок) "Журавочка", вул. Комарова, 54 </t>
  </si>
  <si>
    <t>Нове будівництво добудови їдальні та актового залу КЗ "НВК ЗОШ  І-ІІ ступенів  № 34 - економіко-правовий ліцей "Сучасник" - ДЮЦ, проспект Комуністичний, 11</t>
  </si>
  <si>
    <t>Нове будівництво теплових мереж від котельні ЗОШ № 13 до будівлі "НВО" ЗОШ І-ІІІ ступенів "№ 13", ІІ корпус по вул.Бєляєва, 72 та ЗОШ І ступеня "Мрія", вул. Бєляєва, 23</t>
  </si>
  <si>
    <t>Нове будівництво добудови до будівлі ЗОШ І-ІІІ ступенів № 30 для розміщення дошкільного навчального закладу, вул. Свердлова, 97 (ПР)</t>
  </si>
  <si>
    <t>Нове будівництво шахового клубу в парку відпочинку "Ковалівський"</t>
  </si>
  <si>
    <t xml:space="preserve">Реконструкція нежитлової будівлі з надбудовою мансардного поверху по вул. Медведева, 11 </t>
  </si>
  <si>
    <t>Реконструкція нежитлової будівлі з надбудовою мансардного поверху по вул. Медведева, 11 (погашення кредиторської заборгованості)</t>
  </si>
  <si>
    <r>
      <t xml:space="preserve"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 ... </t>
    </r>
    <r>
      <rPr>
        <i/>
        <sz val="11"/>
        <rFont val="Times New Roman"/>
        <family val="1"/>
      </rPr>
      <t>(за рахунок субвенції з державного бюджету)</t>
    </r>
  </si>
  <si>
    <t>Реконструкція фасадів будівель та благоустрій по вул.Дворцовій</t>
  </si>
  <si>
    <t>Реконструкція приміщень по вул.Повітрянофлотській, 67, корп.1 під житловий будинок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</si>
</sst>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0"/>
    <numFmt numFmtId="201" formatCode="#,##0.0"/>
    <numFmt numFmtId="202" formatCode="0.000"/>
    <numFmt numFmtId="203" formatCode="0.0"/>
    <numFmt numFmtId="204" formatCode="000000"/>
    <numFmt numFmtId="205" formatCode="#,##0.0000"/>
  </numFmts>
  <fonts count="6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sz val="10"/>
      <name val="Helv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i/>
      <sz val="12"/>
      <name val="Arial"/>
      <family val="0"/>
    </font>
    <font>
      <i/>
      <sz val="10"/>
      <name val="Arial"/>
      <family val="0"/>
    </font>
    <font>
      <sz val="13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i/>
      <sz val="13"/>
      <name val="Times New Roman"/>
      <family val="1"/>
    </font>
    <font>
      <i/>
      <sz val="10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49" fontId="6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3" fillId="34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vertical="top" wrapText="1"/>
    </xf>
    <xf numFmtId="0" fontId="1" fillId="0" borderId="0" xfId="0" applyFont="1" applyBorder="1" applyAlignment="1">
      <alignment/>
    </xf>
    <xf numFmtId="4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" fontId="16" fillId="0" borderId="1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4" fontId="7" fillId="0" borderId="16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200" fontId="11" fillId="0" borderId="10" xfId="0" applyNumberFormat="1" applyFont="1" applyFill="1" applyBorder="1" applyAlignment="1">
      <alignment horizontal="center" vertical="center" wrapText="1"/>
    </xf>
    <xf numFmtId="200" fontId="16" fillId="0" borderId="10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justify" wrapText="1"/>
    </xf>
    <xf numFmtId="49" fontId="7" fillId="0" borderId="13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4" fontId="6" fillId="33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" fontId="7" fillId="0" borderId="0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vertical="center" wrapText="1"/>
    </xf>
    <xf numFmtId="49" fontId="6" fillId="0" borderId="18" xfId="0" applyNumberFormat="1" applyFont="1" applyFill="1" applyBorder="1" applyAlignment="1">
      <alignment vertical="center" wrapText="1"/>
    </xf>
    <xf numFmtId="49" fontId="6" fillId="0" borderId="19" xfId="0" applyNumberFormat="1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4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201" fontId="6" fillId="0" borderId="10" xfId="0" applyNumberFormat="1" applyFont="1" applyFill="1" applyBorder="1" applyAlignment="1">
      <alignment horizontal="center" vertical="center"/>
    </xf>
    <xf numFmtId="4" fontId="16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7" fillId="0" borderId="20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wrapText="1"/>
    </xf>
    <xf numFmtId="4" fontId="7" fillId="0" borderId="23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top" wrapText="1"/>
    </xf>
    <xf numFmtId="49" fontId="7" fillId="0" borderId="14" xfId="0" applyNumberFormat="1" applyFont="1" applyFill="1" applyBorder="1" applyAlignment="1">
      <alignment vertical="center" wrapText="1"/>
    </xf>
    <xf numFmtId="49" fontId="7" fillId="0" borderId="18" xfId="0" applyNumberFormat="1" applyFont="1" applyFill="1" applyBorder="1" applyAlignment="1">
      <alignment vertical="center" wrapText="1"/>
    </xf>
    <xf numFmtId="49" fontId="7" fillId="0" borderId="19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/>
    </xf>
    <xf numFmtId="4" fontId="7" fillId="0" borderId="25" xfId="0" applyNumberFormat="1" applyFont="1" applyFill="1" applyBorder="1" applyAlignment="1">
      <alignment horizontal="center" vertical="center"/>
    </xf>
    <xf numFmtId="49" fontId="19" fillId="0" borderId="0" xfId="0" applyNumberFormat="1" applyFont="1" applyBorder="1" applyAlignment="1">
      <alignment horizontal="right" vertical="center" wrapText="1"/>
    </xf>
    <xf numFmtId="0" fontId="18" fillId="0" borderId="0" xfId="0" applyFont="1" applyAlignment="1">
      <alignment/>
    </xf>
    <xf numFmtId="49" fontId="23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03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49" fontId="14" fillId="0" borderId="0" xfId="0" applyNumberFormat="1" applyFont="1" applyBorder="1" applyAlignment="1">
      <alignment horizontal="right" vertical="center" wrapText="1"/>
    </xf>
    <xf numFmtId="0" fontId="16" fillId="0" borderId="14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 wrapText="1"/>
    </xf>
    <xf numFmtId="201" fontId="16" fillId="0" borderId="10" xfId="0" applyNumberFormat="1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center" vertical="center"/>
    </xf>
    <xf numFmtId="4" fontId="16" fillId="0" borderId="26" xfId="0" applyNumberFormat="1" applyFont="1" applyFill="1" applyBorder="1" applyAlignment="1">
      <alignment horizontal="center" vertical="center"/>
    </xf>
    <xf numFmtId="200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4" fontId="16" fillId="0" borderId="27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/>
    </xf>
    <xf numFmtId="0" fontId="2" fillId="0" borderId="24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16" fillId="0" borderId="19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left" vertical="top" wrapText="1"/>
    </xf>
    <xf numFmtId="0" fontId="16" fillId="0" borderId="27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top" wrapText="1"/>
    </xf>
    <xf numFmtId="0" fontId="6" fillId="0" borderId="27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49" fontId="19" fillId="0" borderId="0" xfId="0" applyNumberFormat="1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3" fillId="0" borderId="29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left" vertical="center" wrapText="1"/>
    </xf>
    <xf numFmtId="49" fontId="6" fillId="0" borderId="27" xfId="0" applyNumberFormat="1" applyFont="1" applyFill="1" applyBorder="1" applyAlignment="1">
      <alignment horizontal="left" vertical="center" wrapText="1"/>
    </xf>
    <xf numFmtId="4" fontId="0" fillId="0" borderId="0" xfId="0" applyNumberForma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49" fontId="23" fillId="0" borderId="0" xfId="0" applyNumberFormat="1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201" fontId="26" fillId="0" borderId="0" xfId="0" applyNumberFormat="1" applyFont="1" applyFill="1" applyBorder="1" applyAlignment="1">
      <alignment horizontal="right" vertical="top" wrapText="1"/>
    </xf>
    <xf numFmtId="4" fontId="26" fillId="0" borderId="0" xfId="0" applyNumberFormat="1" applyFont="1" applyFill="1" applyBorder="1" applyAlignment="1">
      <alignment horizontal="right" vertical="top" wrapText="1"/>
    </xf>
    <xf numFmtId="4" fontId="8" fillId="0" borderId="0" xfId="0" applyNumberFormat="1" applyFont="1" applyBorder="1" applyAlignment="1">
      <alignment horizontal="right"/>
    </xf>
    <xf numFmtId="0" fontId="25" fillId="0" borderId="0" xfId="0" applyFont="1" applyFill="1" applyBorder="1" applyAlignment="1">
      <alignment horizontal="right" vertical="top" wrapText="1"/>
    </xf>
    <xf numFmtId="4" fontId="24" fillId="0" borderId="0" xfId="0" applyNumberFormat="1" applyFont="1" applyBorder="1" applyAlignment="1">
      <alignment horizontal="right"/>
    </xf>
    <xf numFmtId="4" fontId="12" fillId="0" borderId="0" xfId="0" applyNumberFormat="1" applyFont="1" applyFill="1" applyBorder="1" applyAlignment="1">
      <alignment horizontal="left" vertical="top" wrapText="1"/>
    </xf>
    <xf numFmtId="201" fontId="12" fillId="0" borderId="0" xfId="0" applyNumberFormat="1" applyFont="1" applyFill="1" applyBorder="1" applyAlignment="1">
      <alignment horizontal="right" vertical="top" wrapText="1"/>
    </xf>
    <xf numFmtId="4" fontId="12" fillId="0" borderId="0" xfId="0" applyNumberFormat="1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2"/>
  <sheetViews>
    <sheetView showZeros="0" tabSelected="1" view="pageBreakPreview" zoomScale="105" zoomScaleSheetLayoutView="105" zoomScalePageLayoutView="0" workbookViewId="0" topLeftCell="A182">
      <selection activeCell="P218" sqref="P218"/>
    </sheetView>
  </sheetViews>
  <sheetFormatPr defaultColWidth="9.140625" defaultRowHeight="12.75"/>
  <cols>
    <col min="1" max="1" width="9.7109375" style="0" customWidth="1"/>
    <col min="2" max="2" width="35.57421875" style="0" customWidth="1"/>
    <col min="3" max="3" width="20.7109375" style="0" customWidth="1"/>
    <col min="4" max="4" width="14.7109375" style="1" customWidth="1"/>
    <col min="5" max="5" width="12.140625" style="1" customWidth="1"/>
    <col min="6" max="6" width="14.421875" style="1" customWidth="1"/>
    <col min="7" max="7" width="14.28125" style="4" customWidth="1"/>
    <col min="8" max="8" width="17.7109375" style="0" customWidth="1"/>
    <col min="9" max="9" width="19.140625" style="0" customWidth="1"/>
    <col min="10" max="10" width="11.8515625" style="108" customWidth="1"/>
    <col min="11" max="11" width="11.140625" style="0" customWidth="1"/>
    <col min="12" max="12" width="13.140625" style="0" customWidth="1"/>
  </cols>
  <sheetData>
    <row r="1" spans="5:7" ht="15.75" customHeight="1">
      <c r="E1" s="60" t="s">
        <v>101</v>
      </c>
      <c r="F1" s="60"/>
      <c r="G1" s="60"/>
    </row>
    <row r="2" spans="5:7" ht="12.75">
      <c r="E2" s="60" t="s">
        <v>104</v>
      </c>
      <c r="F2" s="60"/>
      <c r="G2" s="60"/>
    </row>
    <row r="3" spans="5:7" ht="12.75">
      <c r="E3" s="60" t="s">
        <v>153</v>
      </c>
      <c r="F3" s="60"/>
      <c r="G3" s="60"/>
    </row>
    <row r="4" ht="19.5" customHeight="1">
      <c r="A4" s="2"/>
    </row>
    <row r="5" spans="1:10" ht="30" customHeight="1">
      <c r="A5" s="160" t="s">
        <v>121</v>
      </c>
      <c r="B5" s="160"/>
      <c r="C5" s="160"/>
      <c r="D5" s="160"/>
      <c r="E5" s="160"/>
      <c r="F5" s="160"/>
      <c r="G5" s="160"/>
      <c r="J5" s="117"/>
    </row>
    <row r="6" spans="1:10" ht="16.5" customHeight="1" thickBot="1">
      <c r="A6" s="3"/>
      <c r="F6" s="162" t="s">
        <v>0</v>
      </c>
      <c r="G6" s="162"/>
      <c r="J6" s="117"/>
    </row>
    <row r="7" spans="1:10" ht="66" customHeight="1">
      <c r="A7" s="131" t="s">
        <v>1</v>
      </c>
      <c r="B7" s="59" t="s">
        <v>2</v>
      </c>
      <c r="C7" s="150" t="s">
        <v>24</v>
      </c>
      <c r="D7" s="150" t="s">
        <v>3</v>
      </c>
      <c r="E7" s="150" t="s">
        <v>4</v>
      </c>
      <c r="F7" s="150" t="s">
        <v>5</v>
      </c>
      <c r="G7" s="163" t="s">
        <v>137</v>
      </c>
      <c r="J7" s="148"/>
    </row>
    <row r="8" spans="1:10" ht="70.5" customHeight="1" thickBot="1">
      <c r="A8" s="132" t="s">
        <v>6</v>
      </c>
      <c r="B8" s="101" t="s">
        <v>29</v>
      </c>
      <c r="C8" s="151"/>
      <c r="D8" s="151"/>
      <c r="E8" s="151"/>
      <c r="F8" s="151"/>
      <c r="G8" s="164"/>
      <c r="J8" s="148"/>
    </row>
    <row r="9" spans="1:10" s="9" customFormat="1" ht="18.75" customHeight="1">
      <c r="A9" s="102">
        <v>47</v>
      </c>
      <c r="B9" s="161" t="s">
        <v>7</v>
      </c>
      <c r="C9" s="161"/>
      <c r="D9" s="103">
        <f>D10+D16+D22+D24+D27+D32+D79</f>
        <v>107331253</v>
      </c>
      <c r="E9" s="103"/>
      <c r="F9" s="103">
        <f>F10+F16+F22+F24+F27+F32+F79</f>
        <v>102493948</v>
      </c>
      <c r="G9" s="104">
        <f>G10+G16+G22+G24+G27+G32+G79</f>
        <v>33407100</v>
      </c>
      <c r="H9" s="26"/>
      <c r="I9" s="26"/>
      <c r="J9" s="67"/>
    </row>
    <row r="10" spans="1:10" s="9" customFormat="1" ht="15.75" customHeight="1">
      <c r="A10" s="39" t="s">
        <v>12</v>
      </c>
      <c r="B10" s="29" t="s">
        <v>9</v>
      </c>
      <c r="C10" s="29" t="s">
        <v>96</v>
      </c>
      <c r="D10" s="11">
        <f>D11+D12+D13+D14+D15</f>
        <v>5416700</v>
      </c>
      <c r="E10" s="11">
        <f>E11+E12+E13+E14+E15</f>
        <v>0</v>
      </c>
      <c r="F10" s="11">
        <f>F11+F12+F13+F14+F15</f>
        <v>5416700</v>
      </c>
      <c r="G10" s="12">
        <f>G11+G12+G13+G14+G15</f>
        <v>5416700</v>
      </c>
      <c r="H10" s="26"/>
      <c r="J10" s="67"/>
    </row>
    <row r="11" spans="1:10" s="10" customFormat="1" ht="13.5" customHeight="1">
      <c r="A11" s="52" t="s">
        <v>13</v>
      </c>
      <c r="B11" s="153" t="s">
        <v>10</v>
      </c>
      <c r="C11" s="153"/>
      <c r="D11" s="15">
        <f>1170000+80000</f>
        <v>1250000</v>
      </c>
      <c r="E11" s="15"/>
      <c r="F11" s="15">
        <f>D11</f>
        <v>1250000</v>
      </c>
      <c r="G11" s="13">
        <f aca="true" t="shared" si="0" ref="G11:G21">F11</f>
        <v>1250000</v>
      </c>
      <c r="J11" s="109"/>
    </row>
    <row r="12" spans="1:10" s="10" customFormat="1" ht="30.75" customHeight="1">
      <c r="A12" s="40" t="s">
        <v>14</v>
      </c>
      <c r="B12" s="153" t="s">
        <v>11</v>
      </c>
      <c r="C12" s="153"/>
      <c r="D12" s="15">
        <f>2930000+70000+70000</f>
        <v>3070000</v>
      </c>
      <c r="E12" s="15"/>
      <c r="F12" s="15">
        <f aca="true" t="shared" si="1" ref="F12:F57">D12</f>
        <v>3070000</v>
      </c>
      <c r="G12" s="13">
        <f t="shared" si="0"/>
        <v>3070000</v>
      </c>
      <c r="H12" s="25"/>
      <c r="J12" s="109"/>
    </row>
    <row r="13" spans="1:10" s="10" customFormat="1" ht="18" customHeight="1">
      <c r="A13" s="40" t="s">
        <v>94</v>
      </c>
      <c r="B13" s="147" t="s">
        <v>124</v>
      </c>
      <c r="C13" s="147"/>
      <c r="D13" s="15">
        <v>826700</v>
      </c>
      <c r="E13" s="15"/>
      <c r="F13" s="15">
        <f t="shared" si="1"/>
        <v>826700</v>
      </c>
      <c r="G13" s="13">
        <f t="shared" si="0"/>
        <v>826700</v>
      </c>
      <c r="H13" s="22"/>
      <c r="J13" s="109"/>
    </row>
    <row r="14" spans="1:10" s="10" customFormat="1" ht="44.25" customHeight="1">
      <c r="A14" s="40" t="s">
        <v>70</v>
      </c>
      <c r="B14" s="147" t="s">
        <v>95</v>
      </c>
      <c r="C14" s="147"/>
      <c r="D14" s="15">
        <v>120000</v>
      </c>
      <c r="E14" s="15"/>
      <c r="F14" s="15">
        <f t="shared" si="1"/>
        <v>120000</v>
      </c>
      <c r="G14" s="13">
        <f t="shared" si="0"/>
        <v>120000</v>
      </c>
      <c r="H14" s="22"/>
      <c r="J14" s="109"/>
    </row>
    <row r="15" spans="1:10" s="10" customFormat="1" ht="27" customHeight="1">
      <c r="A15" s="40" t="s">
        <v>92</v>
      </c>
      <c r="B15" s="147" t="s">
        <v>127</v>
      </c>
      <c r="C15" s="147"/>
      <c r="D15" s="15">
        <v>150000</v>
      </c>
      <c r="E15" s="15"/>
      <c r="F15" s="15">
        <f t="shared" si="1"/>
        <v>150000</v>
      </c>
      <c r="G15" s="13">
        <f t="shared" si="0"/>
        <v>150000</v>
      </c>
      <c r="H15" s="22"/>
      <c r="J15" s="109"/>
    </row>
    <row r="16" spans="1:10" s="5" customFormat="1" ht="18" customHeight="1">
      <c r="A16" s="53" t="s">
        <v>16</v>
      </c>
      <c r="B16" s="47" t="s">
        <v>15</v>
      </c>
      <c r="C16" s="29" t="s">
        <v>96</v>
      </c>
      <c r="D16" s="11">
        <f>D17+D18+D19+D20+D21</f>
        <v>2440000</v>
      </c>
      <c r="E16" s="11">
        <f>E17+E18+E19+E20</f>
        <v>0</v>
      </c>
      <c r="F16" s="11">
        <f t="shared" si="1"/>
        <v>2440000</v>
      </c>
      <c r="G16" s="12">
        <f>F16</f>
        <v>2440000</v>
      </c>
      <c r="H16" s="27"/>
      <c r="J16" s="110"/>
    </row>
    <row r="17" spans="1:10" s="10" customFormat="1" ht="17.25" customHeight="1">
      <c r="A17" s="40" t="s">
        <v>23</v>
      </c>
      <c r="B17" s="143" t="s">
        <v>17</v>
      </c>
      <c r="C17" s="143"/>
      <c r="D17" s="15">
        <f>3060000-210000-1500000</f>
        <v>1350000</v>
      </c>
      <c r="E17" s="15"/>
      <c r="F17" s="15">
        <f t="shared" si="1"/>
        <v>1350000</v>
      </c>
      <c r="G17" s="13">
        <f t="shared" si="0"/>
        <v>1350000</v>
      </c>
      <c r="H17" s="128"/>
      <c r="I17" s="128"/>
      <c r="J17" s="109"/>
    </row>
    <row r="18" spans="1:10" s="10" customFormat="1" ht="15" customHeight="1">
      <c r="A18" s="40" t="s">
        <v>30</v>
      </c>
      <c r="B18" s="143" t="s">
        <v>125</v>
      </c>
      <c r="C18" s="143"/>
      <c r="D18" s="15">
        <v>470000</v>
      </c>
      <c r="E18" s="15"/>
      <c r="F18" s="15">
        <f t="shared" si="1"/>
        <v>470000</v>
      </c>
      <c r="G18" s="13">
        <f t="shared" si="0"/>
        <v>470000</v>
      </c>
      <c r="J18" s="109"/>
    </row>
    <row r="19" spans="1:10" s="10" customFormat="1" ht="28.5" customHeight="1">
      <c r="A19" s="40" t="s">
        <v>18</v>
      </c>
      <c r="B19" s="153" t="s">
        <v>28</v>
      </c>
      <c r="C19" s="153"/>
      <c r="D19" s="15">
        <v>330000</v>
      </c>
      <c r="E19" s="15"/>
      <c r="F19" s="15">
        <f t="shared" si="1"/>
        <v>330000</v>
      </c>
      <c r="G19" s="13">
        <f t="shared" si="0"/>
        <v>330000</v>
      </c>
      <c r="J19" s="109"/>
    </row>
    <row r="20" spans="1:10" s="10" customFormat="1" ht="16.5" customHeight="1">
      <c r="A20" s="40" t="s">
        <v>77</v>
      </c>
      <c r="B20" s="143" t="s">
        <v>76</v>
      </c>
      <c r="C20" s="143"/>
      <c r="D20" s="15">
        <v>90000</v>
      </c>
      <c r="E20" s="15"/>
      <c r="F20" s="15">
        <f t="shared" si="1"/>
        <v>90000</v>
      </c>
      <c r="G20" s="13">
        <f t="shared" si="0"/>
        <v>90000</v>
      </c>
      <c r="J20" s="109"/>
    </row>
    <row r="21" spans="1:10" s="10" customFormat="1" ht="16.5" customHeight="1">
      <c r="A21" s="40" t="s">
        <v>107</v>
      </c>
      <c r="B21" s="143" t="s">
        <v>108</v>
      </c>
      <c r="C21" s="143"/>
      <c r="D21" s="15">
        <v>200000</v>
      </c>
      <c r="E21" s="15"/>
      <c r="F21" s="15">
        <f t="shared" si="1"/>
        <v>200000</v>
      </c>
      <c r="G21" s="13">
        <f t="shared" si="0"/>
        <v>200000</v>
      </c>
      <c r="J21" s="109"/>
    </row>
    <row r="22" spans="1:10" s="5" customFormat="1" ht="29.25" customHeight="1">
      <c r="A22" s="39" t="s">
        <v>26</v>
      </c>
      <c r="B22" s="47" t="s">
        <v>27</v>
      </c>
      <c r="C22" s="49" t="s">
        <v>96</v>
      </c>
      <c r="D22" s="11">
        <f>D23</f>
        <v>40000</v>
      </c>
      <c r="E22" s="11">
        <f>E23</f>
        <v>0</v>
      </c>
      <c r="F22" s="11">
        <f>F23</f>
        <v>40000</v>
      </c>
      <c r="G22" s="12">
        <f>G23</f>
        <v>40000</v>
      </c>
      <c r="H22" s="27"/>
      <c r="J22" s="110"/>
    </row>
    <row r="23" spans="1:10" s="5" customFormat="1" ht="16.5" customHeight="1">
      <c r="A23" s="40" t="s">
        <v>65</v>
      </c>
      <c r="B23" s="143" t="s">
        <v>66</v>
      </c>
      <c r="C23" s="143"/>
      <c r="D23" s="15">
        <v>40000</v>
      </c>
      <c r="E23" s="11"/>
      <c r="F23" s="15">
        <f t="shared" si="1"/>
        <v>40000</v>
      </c>
      <c r="G23" s="13">
        <f>F23</f>
        <v>40000</v>
      </c>
      <c r="J23" s="110"/>
    </row>
    <row r="24" spans="1:10" s="5" customFormat="1" ht="16.5" customHeight="1">
      <c r="A24" s="39" t="s">
        <v>40</v>
      </c>
      <c r="B24" s="47" t="s">
        <v>41</v>
      </c>
      <c r="C24" s="29" t="s">
        <v>96</v>
      </c>
      <c r="D24" s="11">
        <f>D25+D26</f>
        <v>800000</v>
      </c>
      <c r="E24" s="11">
        <f>E25+E26</f>
        <v>0</v>
      </c>
      <c r="F24" s="11">
        <f t="shared" si="1"/>
        <v>800000</v>
      </c>
      <c r="G24" s="12">
        <f>F24</f>
        <v>800000</v>
      </c>
      <c r="J24" s="110"/>
    </row>
    <row r="25" spans="1:10" s="10" customFormat="1" ht="15.75" customHeight="1">
      <c r="A25" s="40">
        <v>100102</v>
      </c>
      <c r="B25" s="149" t="s">
        <v>25</v>
      </c>
      <c r="C25" s="149"/>
      <c r="D25" s="15">
        <v>550000</v>
      </c>
      <c r="E25" s="15"/>
      <c r="F25" s="15">
        <f t="shared" si="1"/>
        <v>550000</v>
      </c>
      <c r="G25" s="13">
        <f>F25</f>
        <v>550000</v>
      </c>
      <c r="J25" s="109"/>
    </row>
    <row r="26" spans="1:10" s="10" customFormat="1" ht="15.75" customHeight="1">
      <c r="A26" s="40">
        <v>100203</v>
      </c>
      <c r="B26" s="149" t="s">
        <v>31</v>
      </c>
      <c r="C26" s="149"/>
      <c r="D26" s="15">
        <f>200000+50000</f>
        <v>250000</v>
      </c>
      <c r="E26" s="15"/>
      <c r="F26" s="15">
        <f t="shared" si="1"/>
        <v>250000</v>
      </c>
      <c r="G26" s="13">
        <f>F26</f>
        <v>250000</v>
      </c>
      <c r="J26" s="109"/>
    </row>
    <row r="27" spans="1:10" s="5" customFormat="1" ht="15.75" customHeight="1">
      <c r="A27" s="39" t="s">
        <v>19</v>
      </c>
      <c r="B27" s="47" t="s">
        <v>20</v>
      </c>
      <c r="C27" s="29" t="s">
        <v>96</v>
      </c>
      <c r="D27" s="11">
        <f>D29+D30+D31+D28</f>
        <v>1586000</v>
      </c>
      <c r="E27" s="11">
        <f>E29+E30+E31+E28</f>
        <v>0</v>
      </c>
      <c r="F27" s="11">
        <f>F29+F30+F31+F28</f>
        <v>1586000</v>
      </c>
      <c r="G27" s="12">
        <f>G29+G30+G31+G28</f>
        <v>1586000</v>
      </c>
      <c r="H27" s="27"/>
      <c r="J27" s="110"/>
    </row>
    <row r="28" spans="1:10" s="10" customFormat="1" ht="15" customHeight="1">
      <c r="A28" s="40" t="s">
        <v>71</v>
      </c>
      <c r="B28" s="143" t="s">
        <v>72</v>
      </c>
      <c r="C28" s="143"/>
      <c r="D28" s="15">
        <v>410000</v>
      </c>
      <c r="E28" s="15"/>
      <c r="F28" s="15">
        <f t="shared" si="1"/>
        <v>410000</v>
      </c>
      <c r="G28" s="13">
        <f>F28</f>
        <v>410000</v>
      </c>
      <c r="H28" s="28"/>
      <c r="J28" s="109"/>
    </row>
    <row r="29" spans="1:10" s="10" customFormat="1" ht="15.75" customHeight="1">
      <c r="A29" s="40">
        <v>110202</v>
      </c>
      <c r="B29" s="143" t="s">
        <v>38</v>
      </c>
      <c r="C29" s="143"/>
      <c r="D29" s="15">
        <f>670000-234000</f>
        <v>436000</v>
      </c>
      <c r="E29" s="15"/>
      <c r="F29" s="15">
        <f t="shared" si="1"/>
        <v>436000</v>
      </c>
      <c r="G29" s="13">
        <f>F29</f>
        <v>436000</v>
      </c>
      <c r="J29" s="109"/>
    </row>
    <row r="30" spans="1:10" s="10" customFormat="1" ht="27.75" customHeight="1">
      <c r="A30" s="40" t="s">
        <v>81</v>
      </c>
      <c r="B30" s="143" t="s">
        <v>102</v>
      </c>
      <c r="C30" s="143"/>
      <c r="D30" s="15">
        <v>120000</v>
      </c>
      <c r="E30" s="15"/>
      <c r="F30" s="15">
        <f t="shared" si="1"/>
        <v>120000</v>
      </c>
      <c r="G30" s="13">
        <f>F30</f>
        <v>120000</v>
      </c>
      <c r="J30" s="109"/>
    </row>
    <row r="31" spans="1:10" s="10" customFormat="1" ht="15.75" customHeight="1">
      <c r="A31" s="54" t="s">
        <v>21</v>
      </c>
      <c r="B31" s="143" t="s">
        <v>22</v>
      </c>
      <c r="C31" s="143"/>
      <c r="D31" s="15">
        <v>620000</v>
      </c>
      <c r="E31" s="15"/>
      <c r="F31" s="15">
        <f t="shared" si="1"/>
        <v>620000</v>
      </c>
      <c r="G31" s="13">
        <f>F31</f>
        <v>620000</v>
      </c>
      <c r="J31" s="109"/>
    </row>
    <row r="32" spans="1:10" s="5" customFormat="1" ht="16.5" customHeight="1">
      <c r="A32" s="55" t="s">
        <v>42</v>
      </c>
      <c r="B32" s="144" t="s">
        <v>43</v>
      </c>
      <c r="C32" s="144"/>
      <c r="D32" s="11">
        <f>D33+D58</f>
        <v>95112453</v>
      </c>
      <c r="E32" s="11"/>
      <c r="F32" s="11">
        <f>F33+F58</f>
        <v>90275148</v>
      </c>
      <c r="G32" s="12">
        <f>G33+G58</f>
        <v>21188300</v>
      </c>
      <c r="H32" s="69"/>
      <c r="I32" s="20"/>
      <c r="J32" s="110"/>
    </row>
    <row r="33" spans="1:10" s="10" customFormat="1" ht="18" customHeight="1">
      <c r="A33" s="77">
        <v>150101</v>
      </c>
      <c r="B33" s="147" t="s">
        <v>8</v>
      </c>
      <c r="C33" s="147"/>
      <c r="D33" s="15">
        <f>D34+D35+D36+D50+D37+D38+D39+D41+D42+D43+D45+D46+D47+D48+D49+D51+D52+D44+D53+D57+D54+D55+D56+D40+3000</f>
        <v>78008890</v>
      </c>
      <c r="E33" s="15"/>
      <c r="F33" s="15">
        <f>F34+F35+F36+F50+F37+F38+F39+F41+F42+F43+F45+F46+F47+F48+F49+F51+F52+F44+F53+F57+F54+F55+F56+F40+3000</f>
        <v>73171585</v>
      </c>
      <c r="G33" s="13">
        <f>G34+G35+G36+G50+G37+G38+G39+G41+G42+G43+G45+G46+G47+G48+G49+G51+G52+G44+G53+G57+G54+G55+G56+G40</f>
        <v>6201811</v>
      </c>
      <c r="H33" s="28"/>
      <c r="I33" s="28"/>
      <c r="J33" s="109"/>
    </row>
    <row r="34" spans="1:10" s="10" customFormat="1" ht="44.25" customHeight="1">
      <c r="A34" s="80"/>
      <c r="B34" s="143" t="s">
        <v>166</v>
      </c>
      <c r="C34" s="143" t="s">
        <v>128</v>
      </c>
      <c r="D34" s="15">
        <v>100000</v>
      </c>
      <c r="E34" s="15"/>
      <c r="F34" s="15">
        <f t="shared" si="1"/>
        <v>100000</v>
      </c>
      <c r="G34" s="13">
        <v>100000</v>
      </c>
      <c r="H34" s="28"/>
      <c r="J34" s="109"/>
    </row>
    <row r="35" spans="1:10" s="10" customFormat="1" ht="44.25" customHeight="1">
      <c r="A35" s="81"/>
      <c r="B35" s="143" t="s">
        <v>167</v>
      </c>
      <c r="C35" s="143" t="s">
        <v>129</v>
      </c>
      <c r="D35" s="15">
        <v>100000</v>
      </c>
      <c r="E35" s="15"/>
      <c r="F35" s="15">
        <f t="shared" si="1"/>
        <v>100000</v>
      </c>
      <c r="G35" s="13">
        <v>100000</v>
      </c>
      <c r="J35" s="109"/>
    </row>
    <row r="36" spans="1:10" s="10" customFormat="1" ht="28.5" customHeight="1">
      <c r="A36" s="81"/>
      <c r="B36" s="143" t="s">
        <v>168</v>
      </c>
      <c r="C36" s="143" t="s">
        <v>130</v>
      </c>
      <c r="D36" s="15">
        <v>1724000</v>
      </c>
      <c r="E36" s="15"/>
      <c r="F36" s="15">
        <f t="shared" si="1"/>
        <v>1724000</v>
      </c>
      <c r="G36" s="13">
        <v>100000</v>
      </c>
      <c r="J36" s="109"/>
    </row>
    <row r="37" spans="1:10" s="10" customFormat="1" ht="28.5" customHeight="1">
      <c r="A37" s="81"/>
      <c r="B37" s="143" t="s">
        <v>169</v>
      </c>
      <c r="C37" s="143" t="s">
        <v>132</v>
      </c>
      <c r="D37" s="15">
        <v>200000</v>
      </c>
      <c r="E37" s="15"/>
      <c r="F37" s="15">
        <f t="shared" si="1"/>
        <v>200000</v>
      </c>
      <c r="G37" s="13">
        <v>200000</v>
      </c>
      <c r="J37" s="109"/>
    </row>
    <row r="38" spans="1:10" s="10" customFormat="1" ht="31.5" customHeight="1">
      <c r="A38" s="81"/>
      <c r="B38" s="143" t="s">
        <v>170</v>
      </c>
      <c r="C38" s="143" t="s">
        <v>131</v>
      </c>
      <c r="D38" s="15">
        <v>120000</v>
      </c>
      <c r="E38" s="15"/>
      <c r="F38" s="15">
        <f t="shared" si="1"/>
        <v>120000</v>
      </c>
      <c r="G38" s="13">
        <v>120000</v>
      </c>
      <c r="J38" s="109"/>
    </row>
    <row r="39" spans="1:10" s="10" customFormat="1" ht="29.25" customHeight="1">
      <c r="A39" s="81"/>
      <c r="B39" s="143" t="s">
        <v>171</v>
      </c>
      <c r="C39" s="143" t="s">
        <v>133</v>
      </c>
      <c r="D39" s="15">
        <v>235000</v>
      </c>
      <c r="E39" s="15"/>
      <c r="F39" s="15">
        <f t="shared" si="1"/>
        <v>235000</v>
      </c>
      <c r="G39" s="13">
        <f>F39</f>
        <v>235000</v>
      </c>
      <c r="J39" s="109"/>
    </row>
    <row r="40" spans="1:10" s="10" customFormat="1" ht="29.25" customHeight="1">
      <c r="A40" s="81"/>
      <c r="B40" s="143" t="s">
        <v>172</v>
      </c>
      <c r="C40" s="143" t="s">
        <v>133</v>
      </c>
      <c r="D40" s="15">
        <v>15000</v>
      </c>
      <c r="E40" s="15"/>
      <c r="F40" s="15">
        <f t="shared" si="1"/>
        <v>15000</v>
      </c>
      <c r="G40" s="13">
        <f>F40</f>
        <v>15000</v>
      </c>
      <c r="J40" s="109"/>
    </row>
    <row r="41" spans="1:10" s="10" customFormat="1" ht="30" customHeight="1">
      <c r="A41" s="168"/>
      <c r="B41" s="143" t="s">
        <v>173</v>
      </c>
      <c r="C41" s="143" t="s">
        <v>133</v>
      </c>
      <c r="D41" s="15"/>
      <c r="E41" s="15"/>
      <c r="F41" s="15"/>
      <c r="G41" s="13">
        <v>50000</v>
      </c>
      <c r="J41" s="109"/>
    </row>
    <row r="42" spans="1:10" s="10" customFormat="1" ht="29.25" customHeight="1">
      <c r="A42" s="169"/>
      <c r="B42" s="143" t="s">
        <v>174</v>
      </c>
      <c r="C42" s="143" t="s">
        <v>133</v>
      </c>
      <c r="D42" s="15">
        <v>190000</v>
      </c>
      <c r="E42" s="15"/>
      <c r="F42" s="15">
        <f t="shared" si="1"/>
        <v>190000</v>
      </c>
      <c r="G42" s="13">
        <v>190000</v>
      </c>
      <c r="J42" s="109"/>
    </row>
    <row r="43" spans="1:10" s="10" customFormat="1" ht="28.5" customHeight="1">
      <c r="A43" s="81"/>
      <c r="B43" s="143" t="s">
        <v>175</v>
      </c>
      <c r="C43" s="143" t="s">
        <v>133</v>
      </c>
      <c r="D43" s="15">
        <v>200000</v>
      </c>
      <c r="E43" s="15"/>
      <c r="F43" s="15">
        <f t="shared" si="1"/>
        <v>200000</v>
      </c>
      <c r="G43" s="13">
        <v>200000</v>
      </c>
      <c r="J43" s="109"/>
    </row>
    <row r="44" spans="1:14" s="10" customFormat="1" ht="45" customHeight="1">
      <c r="A44" s="81"/>
      <c r="B44" s="143" t="s">
        <v>176</v>
      </c>
      <c r="C44" s="143"/>
      <c r="D44" s="15">
        <v>2500000</v>
      </c>
      <c r="E44" s="15"/>
      <c r="F44" s="15">
        <f>D44</f>
        <v>2500000</v>
      </c>
      <c r="G44" s="13">
        <v>900000</v>
      </c>
      <c r="H44" s="61"/>
      <c r="I44" s="22"/>
      <c r="J44" s="66"/>
      <c r="K44" s="22"/>
      <c r="L44" s="22"/>
      <c r="M44" s="22"/>
      <c r="N44" s="22"/>
    </row>
    <row r="45" spans="1:10" s="10" customFormat="1" ht="59.25" customHeight="1">
      <c r="A45" s="81"/>
      <c r="B45" s="143" t="s">
        <v>177</v>
      </c>
      <c r="C45" s="143"/>
      <c r="D45" s="15">
        <v>4320000</v>
      </c>
      <c r="E45" s="15"/>
      <c r="F45" s="15">
        <f t="shared" si="1"/>
        <v>4320000</v>
      </c>
      <c r="G45" s="13">
        <f>150000-120000</f>
        <v>30000</v>
      </c>
      <c r="J45" s="109"/>
    </row>
    <row r="46" spans="1:10" s="10" customFormat="1" ht="44.25" customHeight="1">
      <c r="A46" s="81"/>
      <c r="B46" s="143" t="s">
        <v>179</v>
      </c>
      <c r="C46" s="143"/>
      <c r="D46" s="15">
        <v>50000</v>
      </c>
      <c r="E46" s="15"/>
      <c r="F46" s="15">
        <f t="shared" si="1"/>
        <v>50000</v>
      </c>
      <c r="G46" s="13">
        <v>50000</v>
      </c>
      <c r="J46" s="109"/>
    </row>
    <row r="47" spans="1:10" s="10" customFormat="1" ht="45" customHeight="1">
      <c r="A47" s="81"/>
      <c r="B47" s="143" t="s">
        <v>180</v>
      </c>
      <c r="C47" s="143"/>
      <c r="D47" s="15"/>
      <c r="E47" s="15"/>
      <c r="F47" s="15"/>
      <c r="G47" s="13">
        <v>120000</v>
      </c>
      <c r="J47" s="109"/>
    </row>
    <row r="48" spans="1:10" s="10" customFormat="1" ht="46.5" customHeight="1">
      <c r="A48" s="81"/>
      <c r="B48" s="143" t="s">
        <v>178</v>
      </c>
      <c r="C48" s="143"/>
      <c r="D48" s="15">
        <v>10500000</v>
      </c>
      <c r="E48" s="15"/>
      <c r="F48" s="15">
        <f t="shared" si="1"/>
        <v>10500000</v>
      </c>
      <c r="G48" s="13">
        <v>275000</v>
      </c>
      <c r="J48" s="109"/>
    </row>
    <row r="49" spans="1:14" s="10" customFormat="1" ht="28.5" customHeight="1">
      <c r="A49" s="81"/>
      <c r="B49" s="143" t="s">
        <v>181</v>
      </c>
      <c r="C49" s="143"/>
      <c r="D49" s="15">
        <v>350000</v>
      </c>
      <c r="E49" s="15"/>
      <c r="F49" s="15">
        <f t="shared" si="1"/>
        <v>350000</v>
      </c>
      <c r="G49" s="13">
        <v>350000</v>
      </c>
      <c r="H49" s="22"/>
      <c r="I49" s="22"/>
      <c r="J49" s="66"/>
      <c r="K49" s="22"/>
      <c r="L49" s="22"/>
      <c r="M49" s="22"/>
      <c r="N49" s="22"/>
    </row>
    <row r="50" spans="1:10" s="10" customFormat="1" ht="30.75" customHeight="1">
      <c r="A50" s="81"/>
      <c r="B50" s="143" t="s">
        <v>186</v>
      </c>
      <c r="C50" s="143"/>
      <c r="D50" s="15">
        <v>750000</v>
      </c>
      <c r="E50" s="83">
        <v>60</v>
      </c>
      <c r="F50" s="15">
        <v>297668</v>
      </c>
      <c r="G50" s="13">
        <v>216800</v>
      </c>
      <c r="J50" s="109"/>
    </row>
    <row r="51" spans="1:14" s="10" customFormat="1" ht="30" customHeight="1">
      <c r="A51" s="81"/>
      <c r="B51" s="143" t="s">
        <v>134</v>
      </c>
      <c r="C51" s="143"/>
      <c r="D51" s="15">
        <v>11625300</v>
      </c>
      <c r="E51" s="83">
        <v>23.1</v>
      </c>
      <c r="F51" s="15">
        <v>8942200</v>
      </c>
      <c r="G51" s="13">
        <f>364000-83000</f>
        <v>281000</v>
      </c>
      <c r="H51" s="22"/>
      <c r="I51" s="22"/>
      <c r="J51" s="66"/>
      <c r="K51" s="22"/>
      <c r="L51" s="22"/>
      <c r="M51" s="22"/>
      <c r="N51" s="22"/>
    </row>
    <row r="52" spans="1:14" s="10" customFormat="1" ht="15.75" customHeight="1">
      <c r="A52" s="81"/>
      <c r="B52" s="143" t="s">
        <v>135</v>
      </c>
      <c r="C52" s="143"/>
      <c r="D52" s="15">
        <v>2210100</v>
      </c>
      <c r="E52" s="83">
        <v>46</v>
      </c>
      <c r="F52" s="15">
        <v>1197000</v>
      </c>
      <c r="G52" s="13">
        <v>110500</v>
      </c>
      <c r="H52" s="61"/>
      <c r="I52" s="22"/>
      <c r="J52" s="66"/>
      <c r="K52" s="22"/>
      <c r="L52" s="22"/>
      <c r="M52" s="22"/>
      <c r="N52" s="22"/>
    </row>
    <row r="53" spans="1:14" s="10" customFormat="1" ht="29.25" customHeight="1">
      <c r="A53" s="81"/>
      <c r="B53" s="143" t="s">
        <v>138</v>
      </c>
      <c r="C53" s="143"/>
      <c r="D53" s="15">
        <v>40000000</v>
      </c>
      <c r="E53" s="15"/>
      <c r="F53" s="15">
        <f t="shared" si="1"/>
        <v>40000000</v>
      </c>
      <c r="G53" s="13">
        <v>950000</v>
      </c>
      <c r="H53" s="61"/>
      <c r="I53" s="22"/>
      <c r="J53" s="66"/>
      <c r="K53" s="22"/>
      <c r="L53" s="22"/>
      <c r="M53" s="22"/>
      <c r="N53" s="22"/>
    </row>
    <row r="54" spans="1:10" s="10" customFormat="1" ht="44.25" customHeight="1">
      <c r="A54" s="81"/>
      <c r="B54" s="143" t="s">
        <v>183</v>
      </c>
      <c r="C54" s="143"/>
      <c r="D54" s="15">
        <v>108511</v>
      </c>
      <c r="E54" s="83"/>
      <c r="F54" s="15">
        <f>D54</f>
        <v>108511</v>
      </c>
      <c r="G54" s="13">
        <f>F54</f>
        <v>108511</v>
      </c>
      <c r="J54" s="109"/>
    </row>
    <row r="55" spans="1:10" s="10" customFormat="1" ht="30.75" customHeight="1">
      <c r="A55" s="81"/>
      <c r="B55" s="143" t="s">
        <v>182</v>
      </c>
      <c r="C55" s="143"/>
      <c r="D55" s="15">
        <v>1107979</v>
      </c>
      <c r="E55" s="83">
        <v>62</v>
      </c>
      <c r="F55" s="15">
        <v>419206</v>
      </c>
      <c r="G55" s="13">
        <v>400000</v>
      </c>
      <c r="J55" s="109"/>
    </row>
    <row r="56" spans="1:10" s="10" customFormat="1" ht="18" customHeight="1">
      <c r="A56" s="81"/>
      <c r="B56" s="143" t="s">
        <v>185</v>
      </c>
      <c r="C56" s="143"/>
      <c r="D56" s="15">
        <v>800000</v>
      </c>
      <c r="E56" s="83"/>
      <c r="F56" s="15">
        <v>800000</v>
      </c>
      <c r="G56" s="13">
        <v>300000</v>
      </c>
      <c r="J56" s="109"/>
    </row>
    <row r="57" spans="1:14" s="10" customFormat="1" ht="16.5" customHeight="1">
      <c r="A57" s="82"/>
      <c r="B57" s="143" t="s">
        <v>136</v>
      </c>
      <c r="C57" s="143"/>
      <c r="D57" s="15">
        <v>800000</v>
      </c>
      <c r="E57" s="15"/>
      <c r="F57" s="15">
        <f t="shared" si="1"/>
        <v>800000</v>
      </c>
      <c r="G57" s="13">
        <v>800000</v>
      </c>
      <c r="H57" s="61"/>
      <c r="I57" s="22"/>
      <c r="J57" s="66"/>
      <c r="K57" s="22"/>
      <c r="L57" s="22"/>
      <c r="M57" s="22"/>
      <c r="N57" s="22"/>
    </row>
    <row r="58" spans="1:14" s="34" customFormat="1" ht="15">
      <c r="A58" s="55">
        <v>150122</v>
      </c>
      <c r="B58" s="144" t="s">
        <v>158</v>
      </c>
      <c r="C58" s="144"/>
      <c r="D58" s="11">
        <v>17103563</v>
      </c>
      <c r="E58" s="11">
        <f aca="true" t="shared" si="2" ref="D58:G59">E61+E64+E67+E70+E73+E76</f>
        <v>0</v>
      </c>
      <c r="F58" s="11">
        <f>D58</f>
        <v>17103563</v>
      </c>
      <c r="G58" s="12">
        <f t="shared" si="2"/>
        <v>14986489</v>
      </c>
      <c r="H58" s="130"/>
      <c r="I58" s="130"/>
      <c r="J58" s="112"/>
      <c r="K58" s="65"/>
      <c r="L58" s="65"/>
      <c r="M58" s="65"/>
      <c r="N58" s="65"/>
    </row>
    <row r="59" spans="1:14" s="34" customFormat="1" ht="29.25" customHeight="1">
      <c r="A59" s="122"/>
      <c r="B59" s="141" t="s">
        <v>159</v>
      </c>
      <c r="C59" s="142"/>
      <c r="D59" s="129">
        <f t="shared" si="2"/>
        <v>0</v>
      </c>
      <c r="E59" s="129">
        <f t="shared" si="2"/>
        <v>0</v>
      </c>
      <c r="F59" s="129">
        <f t="shared" si="2"/>
        <v>0</v>
      </c>
      <c r="G59" s="126">
        <f t="shared" si="2"/>
        <v>12700000</v>
      </c>
      <c r="H59" s="112"/>
      <c r="I59" s="112"/>
      <c r="J59" s="112"/>
      <c r="K59" s="65"/>
      <c r="L59" s="65"/>
      <c r="M59" s="65"/>
      <c r="N59" s="65"/>
    </row>
    <row r="60" spans="1:14" s="34" customFormat="1" ht="16.5" customHeight="1">
      <c r="A60" s="123"/>
      <c r="B60" s="141" t="s">
        <v>160</v>
      </c>
      <c r="C60" s="142"/>
      <c r="D60" s="33">
        <f>D63+D69+D72+D75+D66+D78</f>
        <v>0</v>
      </c>
      <c r="E60" s="33">
        <f>E63+E69+E72+E75+E66+E78</f>
        <v>0</v>
      </c>
      <c r="F60" s="33">
        <f>F63+F69+F72+F75+F66+F78</f>
        <v>0</v>
      </c>
      <c r="G60" s="126">
        <f>G63+G69+G72+G75+G66+G78</f>
        <v>2286489</v>
      </c>
      <c r="H60" s="130"/>
      <c r="I60" s="130"/>
      <c r="J60" s="112"/>
      <c r="K60" s="65"/>
      <c r="L60" s="65"/>
      <c r="M60" s="65"/>
      <c r="N60" s="65"/>
    </row>
    <row r="61" spans="1:14" s="34" customFormat="1" ht="30" customHeight="1">
      <c r="A61" s="123"/>
      <c r="B61" s="145" t="s">
        <v>155</v>
      </c>
      <c r="C61" s="146"/>
      <c r="D61" s="15">
        <v>6394390</v>
      </c>
      <c r="E61" s="51"/>
      <c r="F61" s="15">
        <f>D61</f>
        <v>6394390</v>
      </c>
      <c r="G61" s="13">
        <f>G62+G63</f>
        <v>6394000</v>
      </c>
      <c r="H61" s="130"/>
      <c r="I61" s="65"/>
      <c r="J61" s="112"/>
      <c r="K61" s="65"/>
      <c r="L61" s="65"/>
      <c r="M61" s="65"/>
      <c r="N61" s="65"/>
    </row>
    <row r="62" spans="1:14" s="34" customFormat="1" ht="15.75" customHeight="1">
      <c r="A62" s="123"/>
      <c r="B62" s="141" t="s">
        <v>163</v>
      </c>
      <c r="C62" s="142"/>
      <c r="D62" s="33"/>
      <c r="E62" s="51"/>
      <c r="F62" s="33"/>
      <c r="G62" s="84">
        <v>5700000</v>
      </c>
      <c r="H62" s="65"/>
      <c r="I62" s="65"/>
      <c r="J62" s="112"/>
      <c r="K62" s="65"/>
      <c r="L62" s="65"/>
      <c r="M62" s="65"/>
      <c r="N62" s="65"/>
    </row>
    <row r="63" spans="1:14" s="34" customFormat="1" ht="14.25" customHeight="1">
      <c r="A63" s="123"/>
      <c r="B63" s="141" t="s">
        <v>160</v>
      </c>
      <c r="C63" s="142"/>
      <c r="D63" s="33"/>
      <c r="E63" s="124"/>
      <c r="F63" s="33"/>
      <c r="G63" s="84">
        <f>180000+514000</f>
        <v>694000</v>
      </c>
      <c r="H63" s="134"/>
      <c r="I63" s="130"/>
      <c r="J63" s="112"/>
      <c r="K63" s="65"/>
      <c r="L63" s="65"/>
      <c r="M63" s="65"/>
      <c r="N63" s="65"/>
    </row>
    <row r="64" spans="1:14" s="34" customFormat="1" ht="44.25" customHeight="1">
      <c r="A64" s="123"/>
      <c r="B64" s="145" t="s">
        <v>161</v>
      </c>
      <c r="C64" s="146"/>
      <c r="D64" s="15">
        <v>2909173</v>
      </c>
      <c r="E64" s="51"/>
      <c r="F64" s="15">
        <f>D64</f>
        <v>2909173</v>
      </c>
      <c r="G64" s="13">
        <f>G65+G66</f>
        <v>2400000</v>
      </c>
      <c r="H64" s="134"/>
      <c r="I64" s="65"/>
      <c r="J64" s="112"/>
      <c r="K64" s="65"/>
      <c r="L64" s="65"/>
      <c r="M64" s="65"/>
      <c r="N64" s="65"/>
    </row>
    <row r="65" spans="1:14" s="34" customFormat="1" ht="18" customHeight="1">
      <c r="A65" s="123"/>
      <c r="B65" s="141" t="s">
        <v>163</v>
      </c>
      <c r="C65" s="142"/>
      <c r="D65" s="15"/>
      <c r="E65" s="51"/>
      <c r="F65" s="15"/>
      <c r="G65" s="84">
        <v>2000000</v>
      </c>
      <c r="H65" s="65"/>
      <c r="I65" s="65"/>
      <c r="J65" s="112"/>
      <c r="K65" s="65"/>
      <c r="L65" s="65"/>
      <c r="M65" s="65"/>
      <c r="N65" s="65"/>
    </row>
    <row r="66" spans="1:14" s="34" customFormat="1" ht="14.25" customHeight="1">
      <c r="A66" s="123"/>
      <c r="B66" s="141" t="s">
        <v>160</v>
      </c>
      <c r="C66" s="142"/>
      <c r="D66" s="15"/>
      <c r="E66" s="51"/>
      <c r="F66" s="15"/>
      <c r="G66" s="84">
        <f>60000+340000</f>
        <v>400000</v>
      </c>
      <c r="H66" s="134"/>
      <c r="I66" s="65"/>
      <c r="J66" s="112"/>
      <c r="K66" s="65"/>
      <c r="L66" s="65"/>
      <c r="M66" s="65"/>
      <c r="N66" s="65"/>
    </row>
    <row r="67" spans="1:14" s="34" customFormat="1" ht="28.5" customHeight="1">
      <c r="A67" s="123"/>
      <c r="B67" s="145" t="s">
        <v>154</v>
      </c>
      <c r="C67" s="146"/>
      <c r="D67" s="15">
        <v>2250000</v>
      </c>
      <c r="E67" s="127"/>
      <c r="F67" s="15">
        <f>D67</f>
        <v>2250000</v>
      </c>
      <c r="G67" s="13">
        <f>G68+G69</f>
        <v>1500000</v>
      </c>
      <c r="H67" s="65"/>
      <c r="I67" s="65"/>
      <c r="J67" s="112"/>
      <c r="K67" s="65"/>
      <c r="L67" s="65"/>
      <c r="M67" s="65"/>
      <c r="N67" s="65"/>
    </row>
    <row r="68" spans="1:14" s="34" customFormat="1" ht="15.75" customHeight="1">
      <c r="A68" s="123"/>
      <c r="B68" s="141" t="s">
        <v>163</v>
      </c>
      <c r="C68" s="142"/>
      <c r="D68" s="33"/>
      <c r="E68" s="51"/>
      <c r="F68" s="33"/>
      <c r="G68" s="84">
        <v>1400000</v>
      </c>
      <c r="H68" s="65"/>
      <c r="I68" s="65"/>
      <c r="J68" s="112"/>
      <c r="K68" s="65"/>
      <c r="L68" s="65"/>
      <c r="M68" s="65"/>
      <c r="N68" s="65"/>
    </row>
    <row r="69" spans="1:14" s="34" customFormat="1" ht="15" customHeight="1">
      <c r="A69" s="123"/>
      <c r="B69" s="141" t="s">
        <v>160</v>
      </c>
      <c r="C69" s="142"/>
      <c r="D69" s="33"/>
      <c r="E69" s="33"/>
      <c r="F69" s="33"/>
      <c r="G69" s="84">
        <v>100000</v>
      </c>
      <c r="H69" s="65"/>
      <c r="I69" s="65"/>
      <c r="J69" s="112"/>
      <c r="K69" s="65"/>
      <c r="L69" s="65"/>
      <c r="M69" s="65"/>
      <c r="N69" s="65"/>
    </row>
    <row r="70" spans="1:14" s="34" customFormat="1" ht="29.25" customHeight="1">
      <c r="A70" s="123"/>
      <c r="B70" s="145" t="s">
        <v>165</v>
      </c>
      <c r="C70" s="146"/>
      <c r="D70" s="15">
        <v>2250000</v>
      </c>
      <c r="E70" s="51"/>
      <c r="F70" s="15">
        <f>D70</f>
        <v>2250000</v>
      </c>
      <c r="G70" s="13">
        <f>G71+G72</f>
        <v>1755000</v>
      </c>
      <c r="H70" s="65"/>
      <c r="I70" s="65"/>
      <c r="J70" s="112"/>
      <c r="K70" s="65"/>
      <c r="L70" s="65"/>
      <c r="M70" s="65"/>
      <c r="N70" s="65"/>
    </row>
    <row r="71" spans="1:14" s="34" customFormat="1" ht="15.75" customHeight="1">
      <c r="A71" s="123"/>
      <c r="B71" s="141" t="s">
        <v>163</v>
      </c>
      <c r="C71" s="142"/>
      <c r="D71" s="33"/>
      <c r="E71" s="51"/>
      <c r="F71" s="33"/>
      <c r="G71" s="84">
        <v>1500000</v>
      </c>
      <c r="H71" s="65"/>
      <c r="I71" s="65"/>
      <c r="J71" s="112"/>
      <c r="K71" s="65"/>
      <c r="L71" s="65"/>
      <c r="M71" s="65"/>
      <c r="N71" s="65"/>
    </row>
    <row r="72" spans="1:14" s="34" customFormat="1" ht="16.5" customHeight="1">
      <c r="A72" s="123"/>
      <c r="B72" s="141" t="s">
        <v>160</v>
      </c>
      <c r="C72" s="142"/>
      <c r="D72" s="125"/>
      <c r="E72" s="125"/>
      <c r="F72" s="125"/>
      <c r="G72" s="84">
        <v>255000</v>
      </c>
      <c r="H72" s="65"/>
      <c r="I72" s="65"/>
      <c r="J72" s="112"/>
      <c r="K72" s="65"/>
      <c r="L72" s="65"/>
      <c r="M72" s="65"/>
      <c r="N72" s="65"/>
    </row>
    <row r="73" spans="1:14" s="34" customFormat="1" ht="29.25" customHeight="1">
      <c r="A73" s="123"/>
      <c r="B73" s="145" t="s">
        <v>156</v>
      </c>
      <c r="C73" s="146"/>
      <c r="D73" s="15">
        <v>1537489</v>
      </c>
      <c r="E73" s="51"/>
      <c r="F73" s="15">
        <f>D73</f>
        <v>1537489</v>
      </c>
      <c r="G73" s="13">
        <f>G74+G75</f>
        <v>1537489</v>
      </c>
      <c r="H73" s="65"/>
      <c r="I73" s="65"/>
      <c r="J73" s="112"/>
      <c r="K73" s="65"/>
      <c r="L73" s="65"/>
      <c r="M73" s="65"/>
      <c r="N73" s="65"/>
    </row>
    <row r="74" spans="1:14" s="34" customFormat="1" ht="16.5" customHeight="1">
      <c r="A74" s="123"/>
      <c r="B74" s="141" t="s">
        <v>163</v>
      </c>
      <c r="C74" s="142"/>
      <c r="D74" s="33"/>
      <c r="E74" s="51"/>
      <c r="F74" s="33"/>
      <c r="G74" s="84">
        <v>900000</v>
      </c>
      <c r="H74" s="65"/>
      <c r="I74" s="65"/>
      <c r="J74" s="112"/>
      <c r="K74" s="65"/>
      <c r="L74" s="65"/>
      <c r="M74" s="65"/>
      <c r="N74" s="65"/>
    </row>
    <row r="75" spans="1:14" s="34" customFormat="1" ht="15.75" customHeight="1">
      <c r="A75" s="138"/>
      <c r="B75" s="141" t="s">
        <v>160</v>
      </c>
      <c r="C75" s="142"/>
      <c r="D75" s="33"/>
      <c r="E75" s="33"/>
      <c r="F75" s="33"/>
      <c r="G75" s="84">
        <f>100000+537489</f>
        <v>637489</v>
      </c>
      <c r="H75" s="134"/>
      <c r="I75" s="130"/>
      <c r="J75" s="112"/>
      <c r="K75" s="65"/>
      <c r="L75" s="65"/>
      <c r="M75" s="65"/>
      <c r="N75" s="65"/>
    </row>
    <row r="76" spans="1:14" s="34" customFormat="1" ht="44.25" customHeight="1">
      <c r="A76" s="123"/>
      <c r="B76" s="145" t="s">
        <v>162</v>
      </c>
      <c r="C76" s="146"/>
      <c r="D76" s="15">
        <v>1400000</v>
      </c>
      <c r="E76" s="127"/>
      <c r="F76" s="15">
        <f>D76</f>
        <v>1400000</v>
      </c>
      <c r="G76" s="13">
        <f>G77+G78</f>
        <v>1400000</v>
      </c>
      <c r="H76" s="65"/>
      <c r="I76" s="65"/>
      <c r="J76" s="112"/>
      <c r="K76" s="65"/>
      <c r="L76" s="65"/>
      <c r="M76" s="65"/>
      <c r="N76" s="65"/>
    </row>
    <row r="77" spans="1:14" s="34" customFormat="1" ht="15.75" customHeight="1">
      <c r="A77" s="123"/>
      <c r="B77" s="141" t="s">
        <v>163</v>
      </c>
      <c r="C77" s="142"/>
      <c r="D77" s="33"/>
      <c r="E77" s="51"/>
      <c r="F77" s="33"/>
      <c r="G77" s="84">
        <v>1200000</v>
      </c>
      <c r="H77" s="65"/>
      <c r="I77" s="65"/>
      <c r="J77" s="112"/>
      <c r="K77" s="65"/>
      <c r="L77" s="65"/>
      <c r="M77" s="65"/>
      <c r="N77" s="65"/>
    </row>
    <row r="78" spans="1:14" s="34" customFormat="1" ht="17.25" customHeight="1">
      <c r="A78" s="123"/>
      <c r="B78" s="141" t="s">
        <v>160</v>
      </c>
      <c r="C78" s="142"/>
      <c r="D78" s="33"/>
      <c r="E78" s="51"/>
      <c r="F78" s="33"/>
      <c r="G78" s="84">
        <f>150000+50000</f>
        <v>200000</v>
      </c>
      <c r="H78" s="65"/>
      <c r="I78" s="65"/>
      <c r="J78" s="112"/>
      <c r="K78" s="65"/>
      <c r="L78" s="65"/>
      <c r="M78" s="65"/>
      <c r="N78" s="65"/>
    </row>
    <row r="79" spans="1:14" s="5" customFormat="1" ht="19.5" customHeight="1">
      <c r="A79" s="56">
        <v>250404</v>
      </c>
      <c r="B79" s="29" t="s">
        <v>46</v>
      </c>
      <c r="C79" s="8" t="s">
        <v>34</v>
      </c>
      <c r="D79" s="18">
        <f>2596800+299000+2600+4500-966800</f>
        <v>1936100</v>
      </c>
      <c r="E79" s="23"/>
      <c r="F79" s="18">
        <f>D79</f>
        <v>1936100</v>
      </c>
      <c r="G79" s="12">
        <f>F79</f>
        <v>1936100</v>
      </c>
      <c r="H79" s="62"/>
      <c r="I79" s="20"/>
      <c r="J79" s="61"/>
      <c r="K79" s="20"/>
      <c r="L79" s="20"/>
      <c r="M79" s="20"/>
      <c r="N79" s="20"/>
    </row>
    <row r="80" spans="1:14" s="9" customFormat="1" ht="22.5" customHeight="1">
      <c r="A80" s="37">
        <v>40</v>
      </c>
      <c r="B80" s="157" t="s">
        <v>39</v>
      </c>
      <c r="C80" s="157"/>
      <c r="D80" s="11">
        <f>D82+D91+D86+D93+D81</f>
        <v>17327300</v>
      </c>
      <c r="E80" s="11">
        <f>E82+E91+E86+E93+E81</f>
        <v>0</v>
      </c>
      <c r="F80" s="11">
        <f>F82+F91+F86+F93+F81</f>
        <v>17327300</v>
      </c>
      <c r="G80" s="12">
        <f>G82+G91+G86+G93+G81</f>
        <v>17327300</v>
      </c>
      <c r="H80" s="63"/>
      <c r="I80" s="35"/>
      <c r="J80" s="67"/>
      <c r="K80" s="35"/>
      <c r="L80" s="35"/>
      <c r="M80" s="35"/>
      <c r="N80" s="35"/>
    </row>
    <row r="81" spans="1:14" ht="135" customHeight="1">
      <c r="A81" s="41" t="s">
        <v>63</v>
      </c>
      <c r="B81" s="42" t="s">
        <v>184</v>
      </c>
      <c r="C81" s="43" t="s">
        <v>34</v>
      </c>
      <c r="D81" s="44">
        <v>300000</v>
      </c>
      <c r="E81" s="45"/>
      <c r="F81" s="44">
        <f>D81</f>
        <v>300000</v>
      </c>
      <c r="G81" s="88">
        <f>F81</f>
        <v>300000</v>
      </c>
      <c r="H81" s="32"/>
      <c r="I81" s="32"/>
      <c r="J81" s="117"/>
      <c r="K81" s="32"/>
      <c r="L81" s="32"/>
      <c r="M81" s="32"/>
      <c r="N81" s="32"/>
    </row>
    <row r="82" spans="1:14" s="9" customFormat="1" ht="18.75" customHeight="1">
      <c r="A82" s="39" t="s">
        <v>40</v>
      </c>
      <c r="B82" s="49" t="s">
        <v>41</v>
      </c>
      <c r="C82" s="8" t="s">
        <v>34</v>
      </c>
      <c r="D82" s="11">
        <f>D83+D85+D84</f>
        <v>11961600</v>
      </c>
      <c r="E82" s="11">
        <f>E83+E85+E84</f>
        <v>0</v>
      </c>
      <c r="F82" s="11">
        <f>F83+F85+F84</f>
        <v>11961600</v>
      </c>
      <c r="G82" s="12">
        <f>G83+G85+G84</f>
        <v>11961600</v>
      </c>
      <c r="H82" s="35"/>
      <c r="I82" s="35"/>
      <c r="J82" s="67"/>
      <c r="K82" s="35"/>
      <c r="L82" s="35"/>
      <c r="M82" s="35"/>
      <c r="N82" s="35"/>
    </row>
    <row r="83" spans="1:14" s="10" customFormat="1" ht="20.25" customHeight="1">
      <c r="A83" s="40">
        <v>100102</v>
      </c>
      <c r="B83" s="145" t="s">
        <v>25</v>
      </c>
      <c r="C83" s="146"/>
      <c r="D83" s="15">
        <v>10450000</v>
      </c>
      <c r="E83" s="50"/>
      <c r="F83" s="15">
        <f>D83</f>
        <v>10450000</v>
      </c>
      <c r="G83" s="13">
        <f>F83</f>
        <v>10450000</v>
      </c>
      <c r="H83" s="22"/>
      <c r="I83" s="22"/>
      <c r="J83" s="66"/>
      <c r="K83" s="22"/>
      <c r="L83" s="22"/>
      <c r="M83" s="22"/>
      <c r="N83" s="22"/>
    </row>
    <row r="84" spans="1:14" s="10" customFormat="1" ht="18" customHeight="1">
      <c r="A84" s="73" t="s">
        <v>113</v>
      </c>
      <c r="B84" s="174" t="s">
        <v>114</v>
      </c>
      <c r="C84" s="175"/>
      <c r="D84" s="15">
        <v>461600</v>
      </c>
      <c r="E84" s="15">
        <f>E86</f>
        <v>0</v>
      </c>
      <c r="F84" s="15">
        <f>D84</f>
        <v>461600</v>
      </c>
      <c r="G84" s="13">
        <f>F84</f>
        <v>461600</v>
      </c>
      <c r="H84" s="22"/>
      <c r="I84" s="22"/>
      <c r="J84" s="66"/>
      <c r="K84" s="22"/>
      <c r="L84" s="22"/>
      <c r="M84" s="22"/>
      <c r="N84" s="22"/>
    </row>
    <row r="85" spans="1:14" s="7" customFormat="1" ht="17.25" customHeight="1">
      <c r="A85" s="40">
        <v>100203</v>
      </c>
      <c r="B85" s="145" t="s">
        <v>31</v>
      </c>
      <c r="C85" s="146"/>
      <c r="D85" s="15">
        <v>1050000</v>
      </c>
      <c r="E85" s="16"/>
      <c r="F85" s="15">
        <f>D85</f>
        <v>1050000</v>
      </c>
      <c r="G85" s="13">
        <f>F85</f>
        <v>1050000</v>
      </c>
      <c r="H85" s="64"/>
      <c r="I85" s="64"/>
      <c r="J85" s="111"/>
      <c r="K85" s="64"/>
      <c r="L85" s="64"/>
      <c r="M85" s="64"/>
      <c r="N85" s="64"/>
    </row>
    <row r="86" spans="1:14" s="7" customFormat="1" ht="17.25" customHeight="1">
      <c r="A86" s="55" t="s">
        <v>42</v>
      </c>
      <c r="B86" s="144" t="s">
        <v>43</v>
      </c>
      <c r="C86" s="144"/>
      <c r="D86" s="11">
        <f>D87</f>
        <v>1052000</v>
      </c>
      <c r="E86" s="11">
        <f>E87</f>
        <v>0</v>
      </c>
      <c r="F86" s="11">
        <f>D86</f>
        <v>1052000</v>
      </c>
      <c r="G86" s="12">
        <f>G87</f>
        <v>1052000</v>
      </c>
      <c r="H86" s="64"/>
      <c r="I86" s="64"/>
      <c r="J86" s="111"/>
      <c r="K86" s="64"/>
      <c r="L86" s="64"/>
      <c r="M86" s="64"/>
      <c r="N86" s="64"/>
    </row>
    <row r="87" spans="1:14" s="34" customFormat="1" ht="21.75" customHeight="1">
      <c r="A87" s="77">
        <v>150101</v>
      </c>
      <c r="B87" s="147" t="s">
        <v>8</v>
      </c>
      <c r="C87" s="147"/>
      <c r="D87" s="15">
        <f>D88+D89+D90</f>
        <v>1052000</v>
      </c>
      <c r="E87" s="15">
        <f>E88+E89+E90</f>
        <v>0</v>
      </c>
      <c r="F87" s="15">
        <f>F88+F89+F90</f>
        <v>1052000</v>
      </c>
      <c r="G87" s="13">
        <f>G88+G89+G90</f>
        <v>1052000</v>
      </c>
      <c r="H87" s="65"/>
      <c r="I87" s="65"/>
      <c r="J87" s="112"/>
      <c r="K87" s="65"/>
      <c r="L87" s="65"/>
      <c r="M87" s="65"/>
      <c r="N87" s="65"/>
    </row>
    <row r="88" spans="1:14" s="34" customFormat="1" ht="48.75" customHeight="1">
      <c r="A88" s="167"/>
      <c r="B88" s="153" t="s">
        <v>152</v>
      </c>
      <c r="C88" s="154"/>
      <c r="D88" s="33">
        <v>604500</v>
      </c>
      <c r="E88" s="51"/>
      <c r="F88" s="33">
        <f>D88</f>
        <v>604500</v>
      </c>
      <c r="G88" s="84">
        <f>F88</f>
        <v>604500</v>
      </c>
      <c r="H88" s="65"/>
      <c r="I88" s="65"/>
      <c r="J88" s="112"/>
      <c r="K88" s="65"/>
      <c r="L88" s="65"/>
      <c r="M88" s="65"/>
      <c r="N88" s="65"/>
    </row>
    <row r="89" spans="1:14" s="34" customFormat="1" ht="48" customHeight="1">
      <c r="A89" s="168"/>
      <c r="B89" s="153" t="s">
        <v>118</v>
      </c>
      <c r="C89" s="154"/>
      <c r="D89" s="33">
        <v>367500</v>
      </c>
      <c r="E89" s="51"/>
      <c r="F89" s="33">
        <v>367500</v>
      </c>
      <c r="G89" s="84">
        <v>367500</v>
      </c>
      <c r="H89" s="65"/>
      <c r="I89" s="65"/>
      <c r="J89" s="112"/>
      <c r="K89" s="65"/>
      <c r="L89" s="65"/>
      <c r="M89" s="65"/>
      <c r="N89" s="65"/>
    </row>
    <row r="90" spans="1:14" s="34" customFormat="1" ht="33" customHeight="1">
      <c r="A90" s="169"/>
      <c r="B90" s="153" t="s">
        <v>122</v>
      </c>
      <c r="C90" s="154"/>
      <c r="D90" s="33">
        <v>80000</v>
      </c>
      <c r="E90" s="51"/>
      <c r="F90" s="33">
        <v>80000</v>
      </c>
      <c r="G90" s="84">
        <v>80000</v>
      </c>
      <c r="H90" s="65"/>
      <c r="I90" s="65"/>
      <c r="J90" s="112"/>
      <c r="K90" s="65"/>
      <c r="L90" s="65"/>
      <c r="M90" s="65"/>
      <c r="N90" s="65"/>
    </row>
    <row r="91" spans="1:14" s="5" customFormat="1" ht="45.75" customHeight="1">
      <c r="A91" s="55" t="s">
        <v>44</v>
      </c>
      <c r="B91" s="49" t="s">
        <v>45</v>
      </c>
      <c r="C91" s="8" t="s">
        <v>34</v>
      </c>
      <c r="D91" s="11">
        <f>D92</f>
        <v>3986400</v>
      </c>
      <c r="E91" s="11">
        <f>E92</f>
        <v>0</v>
      </c>
      <c r="F91" s="11">
        <f>F92</f>
        <v>3986400</v>
      </c>
      <c r="G91" s="12">
        <f>G92</f>
        <v>3986400</v>
      </c>
      <c r="H91" s="20"/>
      <c r="I91" s="20"/>
      <c r="J91" s="61"/>
      <c r="K91" s="20"/>
      <c r="L91" s="20"/>
      <c r="M91" s="20"/>
      <c r="N91" s="20"/>
    </row>
    <row r="92" spans="1:14" s="7" customFormat="1" ht="28.5" customHeight="1">
      <c r="A92" s="40">
        <v>170703</v>
      </c>
      <c r="B92" s="153" t="s">
        <v>115</v>
      </c>
      <c r="C92" s="154"/>
      <c r="D92" s="15">
        <v>3986400</v>
      </c>
      <c r="E92" s="15"/>
      <c r="F92" s="15">
        <f>D92</f>
        <v>3986400</v>
      </c>
      <c r="G92" s="13">
        <f>F92</f>
        <v>3986400</v>
      </c>
      <c r="H92" s="64"/>
      <c r="I92" s="64"/>
      <c r="J92" s="111"/>
      <c r="K92" s="64"/>
      <c r="L92" s="64"/>
      <c r="M92" s="64"/>
      <c r="N92" s="64"/>
    </row>
    <row r="93" spans="1:14" s="10" customFormat="1" ht="21" customHeight="1">
      <c r="A93" s="40" t="s">
        <v>64</v>
      </c>
      <c r="B93" s="48" t="s">
        <v>46</v>
      </c>
      <c r="C93" s="6" t="s">
        <v>34</v>
      </c>
      <c r="D93" s="16">
        <v>27300</v>
      </c>
      <c r="E93" s="14"/>
      <c r="F93" s="16">
        <f>D93</f>
        <v>27300</v>
      </c>
      <c r="G93" s="86">
        <f>F93</f>
        <v>27300</v>
      </c>
      <c r="H93" s="22"/>
      <c r="I93" s="22"/>
      <c r="J93" s="66"/>
      <c r="K93" s="22"/>
      <c r="L93" s="22"/>
      <c r="M93" s="22"/>
      <c r="N93" s="22"/>
    </row>
    <row r="94" spans="1:14" s="5" customFormat="1" ht="18" customHeight="1">
      <c r="A94" s="94" t="s">
        <v>47</v>
      </c>
      <c r="B94" s="152" t="s">
        <v>33</v>
      </c>
      <c r="C94" s="152"/>
      <c r="D94" s="19">
        <f>D96+D95</f>
        <v>409000</v>
      </c>
      <c r="E94" s="19">
        <f>E96+E95</f>
        <v>0</v>
      </c>
      <c r="F94" s="19">
        <f>F96+F95</f>
        <v>409000</v>
      </c>
      <c r="G94" s="87">
        <f>G96+G95</f>
        <v>409000</v>
      </c>
      <c r="H94" s="20"/>
      <c r="I94" s="20"/>
      <c r="J94" s="61"/>
      <c r="K94" s="20"/>
      <c r="L94" s="20"/>
      <c r="M94" s="20"/>
      <c r="N94" s="20"/>
    </row>
    <row r="95" spans="1:14" s="5" customFormat="1" ht="24" customHeight="1">
      <c r="A95" s="40" t="s">
        <v>144</v>
      </c>
      <c r="B95" s="48" t="s">
        <v>145</v>
      </c>
      <c r="C95" s="6" t="s">
        <v>34</v>
      </c>
      <c r="D95" s="16">
        <v>8000</v>
      </c>
      <c r="E95" s="16"/>
      <c r="F95" s="16">
        <f>D95</f>
        <v>8000</v>
      </c>
      <c r="G95" s="86">
        <f>F95</f>
        <v>8000</v>
      </c>
      <c r="H95" s="20"/>
      <c r="I95" s="20"/>
      <c r="J95" s="61"/>
      <c r="K95" s="20"/>
      <c r="L95" s="20"/>
      <c r="M95" s="20"/>
      <c r="N95" s="20"/>
    </row>
    <row r="96" spans="1:14" s="10" customFormat="1" ht="19.5" customHeight="1">
      <c r="A96" s="40" t="s">
        <v>64</v>
      </c>
      <c r="B96" s="48" t="s">
        <v>46</v>
      </c>
      <c r="C96" s="6" t="s">
        <v>34</v>
      </c>
      <c r="D96" s="15">
        <f>172900+22000+88600+117500</f>
        <v>401000</v>
      </c>
      <c r="E96" s="15"/>
      <c r="F96" s="15">
        <f>D96</f>
        <v>401000</v>
      </c>
      <c r="G96" s="13">
        <f>F96</f>
        <v>401000</v>
      </c>
      <c r="H96" s="66"/>
      <c r="I96" s="22"/>
      <c r="J96" s="66"/>
      <c r="K96" s="22"/>
      <c r="L96" s="22"/>
      <c r="M96" s="22"/>
      <c r="N96" s="22"/>
    </row>
    <row r="97" spans="1:14" s="5" customFormat="1" ht="18.75" customHeight="1">
      <c r="A97" s="39" t="s">
        <v>48</v>
      </c>
      <c r="B97" s="156" t="s">
        <v>49</v>
      </c>
      <c r="C97" s="156"/>
      <c r="D97" s="18">
        <f>D98+D108+D107</f>
        <v>5835800</v>
      </c>
      <c r="E97" s="18">
        <f>E98+E108+E107</f>
        <v>0</v>
      </c>
      <c r="F97" s="18">
        <f>F98+F108+F107</f>
        <v>5835800</v>
      </c>
      <c r="G97" s="85">
        <f>G98+G108+G107</f>
        <v>5835800</v>
      </c>
      <c r="H97" s="66"/>
      <c r="I97" s="20"/>
      <c r="J97" s="61"/>
      <c r="K97" s="20"/>
      <c r="L97" s="20"/>
      <c r="M97" s="20"/>
      <c r="N97" s="20"/>
    </row>
    <row r="98" spans="1:14" s="9" customFormat="1" ht="21" customHeight="1">
      <c r="A98" s="39" t="s">
        <v>12</v>
      </c>
      <c r="B98" s="49" t="s">
        <v>9</v>
      </c>
      <c r="C98" s="8" t="s">
        <v>34</v>
      </c>
      <c r="D98" s="18">
        <f>D99+D100+D102+D103+D104+D105+D101</f>
        <v>4000000</v>
      </c>
      <c r="E98" s="18">
        <f>E99+E100+E102+E103+E104+E105+E101</f>
        <v>0</v>
      </c>
      <c r="F98" s="18">
        <f>F99+F100+F102+F103+F104+F105+F101</f>
        <v>4000000</v>
      </c>
      <c r="G98" s="85">
        <f>G99+G100+G102+G103+G104+G105+G101</f>
        <v>4000000</v>
      </c>
      <c r="H98" s="35"/>
      <c r="I98" s="35"/>
      <c r="J98" s="67"/>
      <c r="K98" s="35"/>
      <c r="L98" s="35"/>
      <c r="M98" s="35"/>
      <c r="N98" s="35"/>
    </row>
    <row r="99" spans="1:14" s="5" customFormat="1" ht="21" customHeight="1">
      <c r="A99" s="40" t="s">
        <v>13</v>
      </c>
      <c r="B99" s="147" t="s">
        <v>10</v>
      </c>
      <c r="C99" s="147"/>
      <c r="D99" s="16">
        <v>2186400</v>
      </c>
      <c r="E99" s="16"/>
      <c r="F99" s="16">
        <f aca="true" t="shared" si="3" ref="F99:F107">D99</f>
        <v>2186400</v>
      </c>
      <c r="G99" s="86">
        <f aca="true" t="shared" si="4" ref="G99:G107">F99</f>
        <v>2186400</v>
      </c>
      <c r="H99" s="20"/>
      <c r="I99" s="20"/>
      <c r="J99" s="61"/>
      <c r="K99" s="20"/>
      <c r="L99" s="20"/>
      <c r="M99" s="20"/>
      <c r="N99" s="20"/>
    </row>
    <row r="100" spans="1:14" s="5" customFormat="1" ht="29.25" customHeight="1">
      <c r="A100" s="40" t="s">
        <v>14</v>
      </c>
      <c r="B100" s="147" t="s">
        <v>123</v>
      </c>
      <c r="C100" s="147"/>
      <c r="D100" s="16">
        <v>1535400</v>
      </c>
      <c r="E100" s="16"/>
      <c r="F100" s="16">
        <f t="shared" si="3"/>
        <v>1535400</v>
      </c>
      <c r="G100" s="86">
        <f t="shared" si="4"/>
        <v>1535400</v>
      </c>
      <c r="H100" s="20"/>
      <c r="I100" s="20"/>
      <c r="J100" s="61"/>
      <c r="K100" s="20"/>
      <c r="L100" s="20"/>
      <c r="M100" s="20"/>
      <c r="N100" s="20"/>
    </row>
    <row r="101" spans="1:14" s="5" customFormat="1" ht="27.75" customHeight="1">
      <c r="A101" s="40" t="s">
        <v>117</v>
      </c>
      <c r="B101" s="147" t="s">
        <v>126</v>
      </c>
      <c r="C101" s="147"/>
      <c r="D101" s="16">
        <v>10000</v>
      </c>
      <c r="E101" s="16"/>
      <c r="F101" s="16">
        <f>D101</f>
        <v>10000</v>
      </c>
      <c r="G101" s="86">
        <f>F101</f>
        <v>10000</v>
      </c>
      <c r="H101" s="20"/>
      <c r="I101" s="20"/>
      <c r="J101" s="61"/>
      <c r="K101" s="20"/>
      <c r="L101" s="20"/>
      <c r="M101" s="20"/>
      <c r="N101" s="20"/>
    </row>
    <row r="102" spans="1:14" s="5" customFormat="1" ht="40.5" customHeight="1">
      <c r="A102" s="40" t="s">
        <v>70</v>
      </c>
      <c r="B102" s="147" t="s">
        <v>75</v>
      </c>
      <c r="C102" s="147"/>
      <c r="D102" s="16">
        <v>208200</v>
      </c>
      <c r="E102" s="16"/>
      <c r="F102" s="16">
        <f t="shared" si="3"/>
        <v>208200</v>
      </c>
      <c r="G102" s="86">
        <f t="shared" si="4"/>
        <v>208200</v>
      </c>
      <c r="H102" s="20"/>
      <c r="I102" s="20"/>
      <c r="J102" s="61"/>
      <c r="K102" s="20"/>
      <c r="L102" s="20"/>
      <c r="M102" s="20"/>
      <c r="N102" s="20"/>
    </row>
    <row r="103" spans="1:14" s="5" customFormat="1" ht="31.5" customHeight="1">
      <c r="A103" s="40" t="s">
        <v>92</v>
      </c>
      <c r="B103" s="147" t="s">
        <v>82</v>
      </c>
      <c r="C103" s="147"/>
      <c r="D103" s="16">
        <v>36000</v>
      </c>
      <c r="E103" s="16"/>
      <c r="F103" s="16">
        <f t="shared" si="3"/>
        <v>36000</v>
      </c>
      <c r="G103" s="86">
        <f t="shared" si="4"/>
        <v>36000</v>
      </c>
      <c r="H103" s="20"/>
      <c r="I103" s="20"/>
      <c r="J103" s="61"/>
      <c r="K103" s="20"/>
      <c r="L103" s="20"/>
      <c r="M103" s="20"/>
      <c r="N103" s="20"/>
    </row>
    <row r="104" spans="1:14" s="5" customFormat="1" ht="28.5" customHeight="1">
      <c r="A104" s="40" t="s">
        <v>90</v>
      </c>
      <c r="B104" s="147" t="s">
        <v>83</v>
      </c>
      <c r="C104" s="147"/>
      <c r="D104" s="16">
        <v>16000</v>
      </c>
      <c r="E104" s="16"/>
      <c r="F104" s="16">
        <f t="shared" si="3"/>
        <v>16000</v>
      </c>
      <c r="G104" s="86">
        <f t="shared" si="4"/>
        <v>16000</v>
      </c>
      <c r="H104" s="20"/>
      <c r="I104" s="20"/>
      <c r="J104" s="61"/>
      <c r="K104" s="20"/>
      <c r="L104" s="20"/>
      <c r="M104" s="20"/>
      <c r="N104" s="20"/>
    </row>
    <row r="105" spans="1:14" s="5" customFormat="1" ht="23.25" customHeight="1">
      <c r="A105" s="40" t="s">
        <v>109</v>
      </c>
      <c r="B105" s="147" t="s">
        <v>110</v>
      </c>
      <c r="C105" s="147"/>
      <c r="D105" s="16">
        <v>8000</v>
      </c>
      <c r="E105" s="16"/>
      <c r="F105" s="16">
        <f t="shared" si="3"/>
        <v>8000</v>
      </c>
      <c r="G105" s="86">
        <f t="shared" si="4"/>
        <v>8000</v>
      </c>
      <c r="H105" s="20"/>
      <c r="I105" s="20"/>
      <c r="J105" s="61"/>
      <c r="K105" s="20"/>
      <c r="L105" s="20"/>
      <c r="M105" s="20"/>
      <c r="N105" s="20"/>
    </row>
    <row r="106" spans="1:14" s="5" customFormat="1" ht="21.75" customHeight="1">
      <c r="A106" s="55" t="s">
        <v>42</v>
      </c>
      <c r="B106" s="144" t="s">
        <v>43</v>
      </c>
      <c r="C106" s="144"/>
      <c r="D106" s="18">
        <f>D107</f>
        <v>1817000</v>
      </c>
      <c r="E106" s="18">
        <f>E107</f>
        <v>0</v>
      </c>
      <c r="F106" s="18">
        <f>F107</f>
        <v>1817000</v>
      </c>
      <c r="G106" s="85">
        <f>G107</f>
        <v>1817000</v>
      </c>
      <c r="H106" s="20"/>
      <c r="I106" s="20"/>
      <c r="J106" s="61"/>
      <c r="K106" s="20"/>
      <c r="L106" s="20"/>
      <c r="M106" s="20"/>
      <c r="N106" s="20"/>
    </row>
    <row r="107" spans="1:14" s="9" customFormat="1" ht="57.75" customHeight="1">
      <c r="A107" s="40" t="s">
        <v>157</v>
      </c>
      <c r="B107" s="165" t="s">
        <v>164</v>
      </c>
      <c r="C107" s="166"/>
      <c r="D107" s="16">
        <v>1817000</v>
      </c>
      <c r="E107" s="16"/>
      <c r="F107" s="16">
        <f t="shared" si="3"/>
        <v>1817000</v>
      </c>
      <c r="G107" s="86">
        <f t="shared" si="4"/>
        <v>1817000</v>
      </c>
      <c r="H107" s="35"/>
      <c r="I107" s="35"/>
      <c r="J107" s="67"/>
      <c r="K107" s="35"/>
      <c r="L107" s="35"/>
      <c r="M107" s="35"/>
      <c r="N107" s="35"/>
    </row>
    <row r="108" spans="1:14" s="10" customFormat="1" ht="20.25" customHeight="1">
      <c r="A108" s="40" t="s">
        <v>64</v>
      </c>
      <c r="B108" s="48" t="s">
        <v>46</v>
      </c>
      <c r="C108" s="6" t="s">
        <v>34</v>
      </c>
      <c r="D108" s="16">
        <v>18800</v>
      </c>
      <c r="E108" s="14"/>
      <c r="F108" s="16">
        <f>D108</f>
        <v>18800</v>
      </c>
      <c r="G108" s="86">
        <f>F108</f>
        <v>18800</v>
      </c>
      <c r="H108" s="22"/>
      <c r="I108" s="22"/>
      <c r="J108" s="66"/>
      <c r="K108" s="22"/>
      <c r="L108" s="22"/>
      <c r="M108" s="22"/>
      <c r="N108" s="22"/>
    </row>
    <row r="109" spans="1:14" s="9" customFormat="1" ht="16.5" customHeight="1">
      <c r="A109" s="39" t="s">
        <v>50</v>
      </c>
      <c r="B109" s="156" t="s">
        <v>51</v>
      </c>
      <c r="C109" s="156"/>
      <c r="D109" s="18">
        <f>D110+D114+D118</f>
        <v>910000</v>
      </c>
      <c r="E109" s="18">
        <f>E110+E114+E118</f>
        <v>0</v>
      </c>
      <c r="F109" s="18">
        <f>F110+F114+F118</f>
        <v>910000</v>
      </c>
      <c r="G109" s="85">
        <f>G110+G114+G118</f>
        <v>910000</v>
      </c>
      <c r="H109" s="67"/>
      <c r="I109" s="35"/>
      <c r="J109" s="67"/>
      <c r="K109" s="35"/>
      <c r="L109" s="35"/>
      <c r="M109" s="35"/>
      <c r="N109" s="35"/>
    </row>
    <row r="110" spans="1:14" s="9" customFormat="1" ht="27" customHeight="1">
      <c r="A110" s="39" t="s">
        <v>26</v>
      </c>
      <c r="B110" s="49" t="s">
        <v>84</v>
      </c>
      <c r="C110" s="8" t="s">
        <v>34</v>
      </c>
      <c r="D110" s="18">
        <f>D111+D113+D112</f>
        <v>260000</v>
      </c>
      <c r="E110" s="18">
        <f>E111+E113+E112</f>
        <v>0</v>
      </c>
      <c r="F110" s="18">
        <f>F111+F113+F112</f>
        <v>260000</v>
      </c>
      <c r="G110" s="85">
        <f>G111+G113+G112</f>
        <v>260000</v>
      </c>
      <c r="H110" s="35"/>
      <c r="I110" s="35"/>
      <c r="J110" s="67"/>
      <c r="K110" s="35"/>
      <c r="L110" s="35"/>
      <c r="M110" s="35"/>
      <c r="N110" s="35"/>
    </row>
    <row r="111" spans="1:14" s="5" customFormat="1" ht="17.25" customHeight="1">
      <c r="A111" s="40" t="s">
        <v>91</v>
      </c>
      <c r="B111" s="147" t="s">
        <v>89</v>
      </c>
      <c r="C111" s="147"/>
      <c r="D111" s="16">
        <v>210000</v>
      </c>
      <c r="E111" s="14"/>
      <c r="F111" s="16">
        <f>D111</f>
        <v>210000</v>
      </c>
      <c r="G111" s="13">
        <f>F111</f>
        <v>210000</v>
      </c>
      <c r="H111" s="20"/>
      <c r="I111" s="20"/>
      <c r="J111" s="61"/>
      <c r="K111" s="20"/>
      <c r="L111" s="20"/>
      <c r="M111" s="20"/>
      <c r="N111" s="20"/>
    </row>
    <row r="112" spans="1:14" s="5" customFormat="1" ht="17.25" customHeight="1">
      <c r="A112" s="40" t="s">
        <v>65</v>
      </c>
      <c r="B112" s="147" t="s">
        <v>139</v>
      </c>
      <c r="C112" s="147"/>
      <c r="D112" s="16">
        <v>30000</v>
      </c>
      <c r="E112" s="14"/>
      <c r="F112" s="16">
        <f>D112</f>
        <v>30000</v>
      </c>
      <c r="G112" s="13">
        <f>F112</f>
        <v>30000</v>
      </c>
      <c r="H112" s="20"/>
      <c r="I112" s="20"/>
      <c r="J112" s="118"/>
      <c r="K112" s="20"/>
      <c r="L112" s="20"/>
      <c r="M112" s="20"/>
      <c r="N112" s="20"/>
    </row>
    <row r="113" spans="1:14" s="5" customFormat="1" ht="15.75" customHeight="1">
      <c r="A113" s="40" t="s">
        <v>105</v>
      </c>
      <c r="B113" s="147" t="s">
        <v>106</v>
      </c>
      <c r="C113" s="147"/>
      <c r="D113" s="16">
        <v>20000</v>
      </c>
      <c r="E113" s="14"/>
      <c r="F113" s="16">
        <f>D113</f>
        <v>20000</v>
      </c>
      <c r="G113" s="13">
        <f>F113</f>
        <v>20000</v>
      </c>
      <c r="H113" s="20"/>
      <c r="I113" s="20"/>
      <c r="J113" s="61"/>
      <c r="K113" s="20"/>
      <c r="L113" s="20"/>
      <c r="M113" s="20"/>
      <c r="N113" s="20"/>
    </row>
    <row r="114" spans="1:10" s="5" customFormat="1" ht="18" customHeight="1">
      <c r="A114" s="55" t="s">
        <v>42</v>
      </c>
      <c r="B114" s="144" t="s">
        <v>43</v>
      </c>
      <c r="C114" s="144"/>
      <c r="D114" s="11">
        <f>D115+D117</f>
        <v>626000</v>
      </c>
      <c r="E114" s="11">
        <f>E115+E117</f>
        <v>0</v>
      </c>
      <c r="F114" s="11">
        <f>F115+F117</f>
        <v>626000</v>
      </c>
      <c r="G114" s="12">
        <f>G115+G117</f>
        <v>626000</v>
      </c>
      <c r="J114" s="110"/>
    </row>
    <row r="115" spans="1:10" s="79" customFormat="1" ht="17.25" customHeight="1">
      <c r="A115" s="77">
        <v>150101</v>
      </c>
      <c r="B115" s="147" t="s">
        <v>8</v>
      </c>
      <c r="C115" s="147"/>
      <c r="D115" s="15">
        <f>D116</f>
        <v>580000</v>
      </c>
      <c r="E115" s="15"/>
      <c r="F115" s="15">
        <f>D115</f>
        <v>580000</v>
      </c>
      <c r="G115" s="13">
        <f>F115</f>
        <v>580000</v>
      </c>
      <c r="H115" s="78"/>
      <c r="J115" s="113"/>
    </row>
    <row r="116" spans="1:14" s="72" customFormat="1" ht="29.25" customHeight="1">
      <c r="A116" s="70"/>
      <c r="B116" s="153" t="s">
        <v>120</v>
      </c>
      <c r="C116" s="172"/>
      <c r="D116" s="133">
        <v>580000</v>
      </c>
      <c r="E116" s="91"/>
      <c r="F116" s="133">
        <f>D116</f>
        <v>580000</v>
      </c>
      <c r="G116" s="88">
        <f>F116</f>
        <v>580000</v>
      </c>
      <c r="H116" s="71"/>
      <c r="I116" s="71"/>
      <c r="J116" s="114"/>
      <c r="K116" s="71"/>
      <c r="L116" s="71"/>
      <c r="M116" s="71"/>
      <c r="N116" s="71"/>
    </row>
    <row r="117" spans="1:14" s="9" customFormat="1" ht="56.25" customHeight="1">
      <c r="A117" s="40" t="s">
        <v>157</v>
      </c>
      <c r="B117" s="165" t="s">
        <v>164</v>
      </c>
      <c r="C117" s="166"/>
      <c r="D117" s="18">
        <v>46000</v>
      </c>
      <c r="E117" s="18"/>
      <c r="F117" s="18">
        <f>D117</f>
        <v>46000</v>
      </c>
      <c r="G117" s="85">
        <f>F117</f>
        <v>46000</v>
      </c>
      <c r="H117" s="35"/>
      <c r="I117" s="35"/>
      <c r="J117" s="67"/>
      <c r="K117" s="35"/>
      <c r="L117" s="35"/>
      <c r="M117" s="35"/>
      <c r="N117" s="35"/>
    </row>
    <row r="118" spans="1:14" s="10" customFormat="1" ht="18" customHeight="1">
      <c r="A118" s="40" t="s">
        <v>64</v>
      </c>
      <c r="B118" s="48" t="s">
        <v>46</v>
      </c>
      <c r="C118" s="6" t="s">
        <v>34</v>
      </c>
      <c r="D118" s="16">
        <v>24000</v>
      </c>
      <c r="E118" s="14"/>
      <c r="F118" s="16">
        <f>D118</f>
        <v>24000</v>
      </c>
      <c r="G118" s="86">
        <f>F118</f>
        <v>24000</v>
      </c>
      <c r="H118" s="22"/>
      <c r="I118" s="22"/>
      <c r="J118" s="66"/>
      <c r="K118" s="22"/>
      <c r="L118" s="22"/>
      <c r="M118" s="22"/>
      <c r="N118" s="22"/>
    </row>
    <row r="119" spans="1:14" s="5" customFormat="1" ht="18.75" customHeight="1">
      <c r="A119" s="94" t="s">
        <v>52</v>
      </c>
      <c r="B119" s="152" t="s">
        <v>53</v>
      </c>
      <c r="C119" s="152"/>
      <c r="D119" s="19">
        <f>D121+D125</f>
        <v>730700</v>
      </c>
      <c r="E119" s="19">
        <f>E121+E125</f>
        <v>0</v>
      </c>
      <c r="F119" s="19">
        <f>F121+F125</f>
        <v>730700</v>
      </c>
      <c r="G119" s="87">
        <f>G121+G125</f>
        <v>730700</v>
      </c>
      <c r="H119" s="20"/>
      <c r="I119" s="20"/>
      <c r="J119" s="61"/>
      <c r="K119" s="20"/>
      <c r="L119" s="20"/>
      <c r="M119" s="20"/>
      <c r="N119" s="20"/>
    </row>
    <row r="120" spans="1:10" s="5" customFormat="1" ht="18" customHeight="1">
      <c r="A120" s="55" t="s">
        <v>42</v>
      </c>
      <c r="B120" s="144" t="s">
        <v>43</v>
      </c>
      <c r="C120" s="144"/>
      <c r="D120" s="11">
        <f>D121</f>
        <v>720000</v>
      </c>
      <c r="E120" s="11">
        <f>E121</f>
        <v>0</v>
      </c>
      <c r="F120" s="11">
        <f>F121</f>
        <v>720000</v>
      </c>
      <c r="G120" s="12">
        <f>G121</f>
        <v>720000</v>
      </c>
      <c r="J120" s="110"/>
    </row>
    <row r="121" spans="1:14" s="10" customFormat="1" ht="18.75" customHeight="1">
      <c r="A121" s="40" t="s">
        <v>119</v>
      </c>
      <c r="B121" s="149" t="s">
        <v>8</v>
      </c>
      <c r="C121" s="149"/>
      <c r="D121" s="16">
        <v>720000</v>
      </c>
      <c r="E121" s="14"/>
      <c r="F121" s="16">
        <f>D121</f>
        <v>720000</v>
      </c>
      <c r="G121" s="13">
        <f>F121</f>
        <v>720000</v>
      </c>
      <c r="H121" s="22"/>
      <c r="I121" s="22"/>
      <c r="J121" s="66"/>
      <c r="K121" s="22"/>
      <c r="L121" s="22"/>
      <c r="M121" s="22"/>
      <c r="N121" s="22"/>
    </row>
    <row r="122" spans="1:14" s="5" customFormat="1" ht="41.25" customHeight="1">
      <c r="A122" s="74"/>
      <c r="B122" s="147" t="s">
        <v>148</v>
      </c>
      <c r="C122" s="147"/>
      <c r="D122" s="16">
        <v>420000</v>
      </c>
      <c r="E122" s="14"/>
      <c r="F122" s="16">
        <f>D122</f>
        <v>420000</v>
      </c>
      <c r="G122" s="13">
        <f>F122</f>
        <v>420000</v>
      </c>
      <c r="H122" s="20"/>
      <c r="I122" s="20"/>
      <c r="J122" s="61"/>
      <c r="K122" s="20"/>
      <c r="L122" s="20"/>
      <c r="M122" s="20"/>
      <c r="N122" s="20"/>
    </row>
    <row r="123" spans="1:14" s="5" customFormat="1" ht="59.25" customHeight="1">
      <c r="A123" s="75"/>
      <c r="B123" s="147" t="s">
        <v>149</v>
      </c>
      <c r="C123" s="147"/>
      <c r="D123" s="16">
        <v>150000</v>
      </c>
      <c r="E123" s="14"/>
      <c r="F123" s="16">
        <f>D123</f>
        <v>150000</v>
      </c>
      <c r="G123" s="13">
        <f>F123</f>
        <v>150000</v>
      </c>
      <c r="H123" s="20"/>
      <c r="I123" s="20"/>
      <c r="J123" s="61"/>
      <c r="K123" s="20"/>
      <c r="L123" s="20"/>
      <c r="M123" s="20"/>
      <c r="N123" s="20"/>
    </row>
    <row r="124" spans="1:14" s="5" customFormat="1" ht="56.25" customHeight="1">
      <c r="A124" s="76"/>
      <c r="B124" s="147" t="s">
        <v>150</v>
      </c>
      <c r="C124" s="147"/>
      <c r="D124" s="16">
        <v>150000</v>
      </c>
      <c r="E124" s="14"/>
      <c r="F124" s="16">
        <f>D124</f>
        <v>150000</v>
      </c>
      <c r="G124" s="13">
        <f>F124</f>
        <v>150000</v>
      </c>
      <c r="H124" s="20"/>
      <c r="I124" s="20"/>
      <c r="J124" s="61"/>
      <c r="K124" s="20"/>
      <c r="L124" s="20"/>
      <c r="M124" s="20"/>
      <c r="N124" s="20"/>
    </row>
    <row r="125" spans="1:14" s="10" customFormat="1" ht="15.75" customHeight="1">
      <c r="A125" s="40" t="s">
        <v>64</v>
      </c>
      <c r="B125" s="48" t="s">
        <v>46</v>
      </c>
      <c r="C125" s="6" t="s">
        <v>34</v>
      </c>
      <c r="D125" s="16">
        <v>10700</v>
      </c>
      <c r="E125" s="14"/>
      <c r="F125" s="16">
        <f>D125</f>
        <v>10700</v>
      </c>
      <c r="G125" s="13">
        <f>F125</f>
        <v>10700</v>
      </c>
      <c r="H125" s="22"/>
      <c r="I125" s="22"/>
      <c r="J125" s="66"/>
      <c r="K125" s="22"/>
      <c r="L125" s="22"/>
      <c r="M125" s="22"/>
      <c r="N125" s="22"/>
    </row>
    <row r="126" spans="1:14" s="5" customFormat="1" ht="20.25" customHeight="1">
      <c r="A126" s="39" t="s">
        <v>56</v>
      </c>
      <c r="B126" s="157" t="s">
        <v>35</v>
      </c>
      <c r="C126" s="157"/>
      <c r="D126" s="18">
        <f>D133+D127+D132</f>
        <v>2398700</v>
      </c>
      <c r="E126" s="18">
        <f>E133+E127+E132</f>
        <v>0</v>
      </c>
      <c r="F126" s="18">
        <f>F133+F127+F132</f>
        <v>2398700</v>
      </c>
      <c r="G126" s="85">
        <f>G133+G127+G132</f>
        <v>2398700</v>
      </c>
      <c r="H126" s="20"/>
      <c r="I126" s="20"/>
      <c r="J126" s="61"/>
      <c r="K126" s="20"/>
      <c r="L126" s="20"/>
      <c r="M126" s="20"/>
      <c r="N126" s="20"/>
    </row>
    <row r="127" spans="1:14" s="5" customFormat="1" ht="18.75" customHeight="1">
      <c r="A127" s="39" t="s">
        <v>16</v>
      </c>
      <c r="B127" s="49" t="s">
        <v>36</v>
      </c>
      <c r="C127" s="8" t="s">
        <v>34</v>
      </c>
      <c r="D127" s="18">
        <f>D128+D129+D130</f>
        <v>1940000</v>
      </c>
      <c r="E127" s="18">
        <f>E128+E129+E130</f>
        <v>0</v>
      </c>
      <c r="F127" s="18">
        <f>F128+F129+F130</f>
        <v>1940000</v>
      </c>
      <c r="G127" s="85">
        <f>G128+G129+G130</f>
        <v>1940000</v>
      </c>
      <c r="H127" s="20"/>
      <c r="I127" s="20"/>
      <c r="J127" s="119"/>
      <c r="K127" s="20"/>
      <c r="L127" s="20"/>
      <c r="M127" s="20"/>
      <c r="N127" s="20"/>
    </row>
    <row r="128" spans="1:14" s="5" customFormat="1" ht="16.5" customHeight="1">
      <c r="A128" s="40" t="s">
        <v>37</v>
      </c>
      <c r="B128" s="147" t="s">
        <v>17</v>
      </c>
      <c r="C128" s="147"/>
      <c r="D128" s="16">
        <v>472800</v>
      </c>
      <c r="E128" s="14"/>
      <c r="F128" s="16">
        <f>D128</f>
        <v>472800</v>
      </c>
      <c r="G128" s="13">
        <f>D128</f>
        <v>472800</v>
      </c>
      <c r="H128" s="20"/>
      <c r="I128" s="20"/>
      <c r="J128" s="61"/>
      <c r="K128" s="20"/>
      <c r="L128" s="20"/>
      <c r="M128" s="20"/>
      <c r="N128" s="20"/>
    </row>
    <row r="129" spans="1:14" s="5" customFormat="1" ht="27.75" customHeight="1">
      <c r="A129" s="40" t="s">
        <v>18</v>
      </c>
      <c r="B129" s="147" t="s">
        <v>28</v>
      </c>
      <c r="C129" s="147"/>
      <c r="D129" s="16">
        <v>137200</v>
      </c>
      <c r="E129" s="14"/>
      <c r="F129" s="16">
        <f>D129</f>
        <v>137200</v>
      </c>
      <c r="G129" s="13">
        <f>D129</f>
        <v>137200</v>
      </c>
      <c r="H129" s="20"/>
      <c r="I129" s="20"/>
      <c r="J129" s="61"/>
      <c r="K129" s="20"/>
      <c r="L129" s="20"/>
      <c r="M129" s="20"/>
      <c r="N129" s="20"/>
    </row>
    <row r="130" spans="1:14" s="5" customFormat="1" ht="16.5" customHeight="1">
      <c r="A130" s="40" t="s">
        <v>107</v>
      </c>
      <c r="B130" s="147" t="s">
        <v>108</v>
      </c>
      <c r="C130" s="147"/>
      <c r="D130" s="16">
        <v>1330000</v>
      </c>
      <c r="E130" s="14"/>
      <c r="F130" s="16">
        <f>D130</f>
        <v>1330000</v>
      </c>
      <c r="G130" s="13">
        <f>D130</f>
        <v>1330000</v>
      </c>
      <c r="H130" s="20"/>
      <c r="I130" s="20"/>
      <c r="J130" s="61"/>
      <c r="K130" s="20"/>
      <c r="L130" s="20"/>
      <c r="M130" s="20"/>
      <c r="N130" s="20"/>
    </row>
    <row r="131" spans="1:14" s="5" customFormat="1" ht="16.5" customHeight="1">
      <c r="A131" s="55" t="s">
        <v>42</v>
      </c>
      <c r="B131" s="144" t="s">
        <v>43</v>
      </c>
      <c r="C131" s="144"/>
      <c r="D131" s="18">
        <f>D132</f>
        <v>437000</v>
      </c>
      <c r="E131" s="18">
        <f>E132</f>
        <v>0</v>
      </c>
      <c r="F131" s="18">
        <f>F132</f>
        <v>437000</v>
      </c>
      <c r="G131" s="85">
        <f>G132</f>
        <v>437000</v>
      </c>
      <c r="H131" s="20"/>
      <c r="I131" s="20"/>
      <c r="J131" s="61"/>
      <c r="K131" s="20"/>
      <c r="L131" s="20"/>
      <c r="M131" s="20"/>
      <c r="N131" s="20"/>
    </row>
    <row r="132" spans="1:14" s="9" customFormat="1" ht="61.5" customHeight="1">
      <c r="A132" s="40" t="s">
        <v>157</v>
      </c>
      <c r="B132" s="165" t="s">
        <v>164</v>
      </c>
      <c r="C132" s="166"/>
      <c r="D132" s="16">
        <v>437000</v>
      </c>
      <c r="E132" s="16"/>
      <c r="F132" s="16">
        <f>D132</f>
        <v>437000</v>
      </c>
      <c r="G132" s="86">
        <f>F132</f>
        <v>437000</v>
      </c>
      <c r="H132" s="35"/>
      <c r="I132" s="35"/>
      <c r="J132" s="67"/>
      <c r="K132" s="35"/>
      <c r="L132" s="35"/>
      <c r="M132" s="35"/>
      <c r="N132" s="35"/>
    </row>
    <row r="133" spans="1:14" s="10" customFormat="1" ht="18.75" customHeight="1">
      <c r="A133" s="40" t="s">
        <v>64</v>
      </c>
      <c r="B133" s="48" t="s">
        <v>46</v>
      </c>
      <c r="C133" s="6" t="s">
        <v>34</v>
      </c>
      <c r="D133" s="16">
        <v>21700</v>
      </c>
      <c r="E133" s="14"/>
      <c r="F133" s="16">
        <f>D133</f>
        <v>21700</v>
      </c>
      <c r="G133" s="86">
        <f>F133</f>
        <v>21700</v>
      </c>
      <c r="H133" s="22"/>
      <c r="I133" s="22"/>
      <c r="J133" s="66"/>
      <c r="K133" s="22"/>
      <c r="L133" s="22"/>
      <c r="M133" s="22"/>
      <c r="N133" s="22"/>
    </row>
    <row r="134" spans="1:14" s="5" customFormat="1" ht="17.25" customHeight="1">
      <c r="A134" s="39" t="s">
        <v>61</v>
      </c>
      <c r="B134" s="156" t="s">
        <v>62</v>
      </c>
      <c r="C134" s="156"/>
      <c r="D134" s="11">
        <f>D135</f>
        <v>16200</v>
      </c>
      <c r="E134" s="11">
        <f>E135</f>
        <v>0</v>
      </c>
      <c r="F134" s="11">
        <f>F135</f>
        <v>16200</v>
      </c>
      <c r="G134" s="12">
        <f>G135</f>
        <v>16200</v>
      </c>
      <c r="H134" s="20"/>
      <c r="I134" s="20"/>
      <c r="J134" s="61"/>
      <c r="K134" s="20"/>
      <c r="L134" s="20"/>
      <c r="M134" s="20"/>
      <c r="N134" s="20"/>
    </row>
    <row r="135" spans="1:14" s="17" customFormat="1" ht="17.25" customHeight="1">
      <c r="A135" s="40" t="s">
        <v>64</v>
      </c>
      <c r="B135" s="48" t="s">
        <v>46</v>
      </c>
      <c r="C135" s="6" t="s">
        <v>34</v>
      </c>
      <c r="D135" s="16">
        <v>16200</v>
      </c>
      <c r="E135" s="14"/>
      <c r="F135" s="16">
        <f>D135</f>
        <v>16200</v>
      </c>
      <c r="G135" s="86">
        <f>F135</f>
        <v>16200</v>
      </c>
      <c r="H135" s="68"/>
      <c r="I135" s="68"/>
      <c r="J135" s="115"/>
      <c r="K135" s="68"/>
      <c r="L135" s="68"/>
      <c r="M135" s="68"/>
      <c r="N135" s="68"/>
    </row>
    <row r="136" spans="1:14" s="5" customFormat="1" ht="17.25" customHeight="1">
      <c r="A136" s="39" t="s">
        <v>54</v>
      </c>
      <c r="B136" s="156" t="s">
        <v>55</v>
      </c>
      <c r="C136" s="156"/>
      <c r="D136" s="11">
        <f>D137+D142+D144</f>
        <v>343600</v>
      </c>
      <c r="E136" s="11">
        <f>E137+E142+E144</f>
        <v>0</v>
      </c>
      <c r="F136" s="11">
        <f>F137+F142+F144</f>
        <v>343600</v>
      </c>
      <c r="G136" s="12">
        <f>G137+G142+G144</f>
        <v>343600</v>
      </c>
      <c r="H136" s="20"/>
      <c r="I136" s="20"/>
      <c r="J136" s="61"/>
      <c r="K136" s="20"/>
      <c r="L136" s="20"/>
      <c r="M136" s="20"/>
      <c r="N136" s="20"/>
    </row>
    <row r="137" spans="1:14" s="9" customFormat="1" ht="17.25" customHeight="1">
      <c r="A137" s="39" t="s">
        <v>19</v>
      </c>
      <c r="B137" s="49" t="s">
        <v>20</v>
      </c>
      <c r="C137" s="8" t="s">
        <v>34</v>
      </c>
      <c r="D137" s="11">
        <f>D138+D139+D140</f>
        <v>124800</v>
      </c>
      <c r="E137" s="11">
        <f>E138+E139+E140</f>
        <v>0</v>
      </c>
      <c r="F137" s="11">
        <f>F138+F139+F140</f>
        <v>124800</v>
      </c>
      <c r="G137" s="12">
        <f>G138+G139+G140</f>
        <v>124800</v>
      </c>
      <c r="H137" s="35"/>
      <c r="I137" s="35"/>
      <c r="J137" s="67"/>
      <c r="K137" s="35"/>
      <c r="L137" s="35"/>
      <c r="M137" s="35"/>
      <c r="N137" s="35"/>
    </row>
    <row r="138" spans="1:14" s="9" customFormat="1" ht="25.5" customHeight="1">
      <c r="A138" s="40" t="s">
        <v>80</v>
      </c>
      <c r="B138" s="149" t="s">
        <v>79</v>
      </c>
      <c r="C138" s="149"/>
      <c r="D138" s="15">
        <v>40000</v>
      </c>
      <c r="E138" s="23"/>
      <c r="F138" s="15">
        <f>D138</f>
        <v>40000</v>
      </c>
      <c r="G138" s="13">
        <f>F138</f>
        <v>40000</v>
      </c>
      <c r="H138" s="35"/>
      <c r="I138" s="35"/>
      <c r="J138" s="118"/>
      <c r="K138" s="35"/>
      <c r="L138" s="35"/>
      <c r="M138" s="35"/>
      <c r="N138" s="35"/>
    </row>
    <row r="139" spans="1:14" s="5" customFormat="1" ht="21.75" customHeight="1">
      <c r="A139" s="40" t="s">
        <v>71</v>
      </c>
      <c r="B139" s="149" t="s">
        <v>72</v>
      </c>
      <c r="C139" s="149"/>
      <c r="D139" s="15">
        <v>44800</v>
      </c>
      <c r="E139" s="14"/>
      <c r="F139" s="15">
        <f>D139</f>
        <v>44800</v>
      </c>
      <c r="G139" s="13">
        <f>F139</f>
        <v>44800</v>
      </c>
      <c r="H139" s="20"/>
      <c r="I139" s="20"/>
      <c r="J139" s="61"/>
      <c r="K139" s="20"/>
      <c r="L139" s="20"/>
      <c r="M139" s="20"/>
      <c r="N139" s="20"/>
    </row>
    <row r="140" spans="1:14" s="5" customFormat="1" ht="20.25" customHeight="1">
      <c r="A140" s="40" t="s">
        <v>21</v>
      </c>
      <c r="B140" s="149" t="s">
        <v>73</v>
      </c>
      <c r="C140" s="149"/>
      <c r="D140" s="15">
        <v>40000</v>
      </c>
      <c r="E140" s="14"/>
      <c r="F140" s="15">
        <f>D140</f>
        <v>40000</v>
      </c>
      <c r="G140" s="13">
        <f>F140</f>
        <v>40000</v>
      </c>
      <c r="H140" s="20"/>
      <c r="I140" s="20"/>
      <c r="J140" s="61"/>
      <c r="K140" s="20"/>
      <c r="L140" s="20"/>
      <c r="M140" s="20"/>
      <c r="N140" s="20"/>
    </row>
    <row r="141" spans="1:10" s="5" customFormat="1" ht="18" customHeight="1">
      <c r="A141" s="55" t="s">
        <v>42</v>
      </c>
      <c r="B141" s="144" t="s">
        <v>43</v>
      </c>
      <c r="C141" s="144"/>
      <c r="D141" s="11">
        <f>D142</f>
        <v>200000</v>
      </c>
      <c r="E141" s="11">
        <f>E142</f>
        <v>0</v>
      </c>
      <c r="F141" s="11">
        <f>F142</f>
        <v>200000</v>
      </c>
      <c r="G141" s="12">
        <f>G142</f>
        <v>200000</v>
      </c>
      <c r="J141" s="110"/>
    </row>
    <row r="142" spans="1:14" s="137" customFormat="1" ht="29.25" customHeight="1">
      <c r="A142" s="40" t="s">
        <v>147</v>
      </c>
      <c r="B142" s="147" t="s">
        <v>146</v>
      </c>
      <c r="C142" s="147"/>
      <c r="D142" s="15">
        <v>200000</v>
      </c>
      <c r="E142" s="14"/>
      <c r="F142" s="15">
        <f>D142</f>
        <v>200000</v>
      </c>
      <c r="G142" s="13">
        <f>F142</f>
        <v>200000</v>
      </c>
      <c r="H142" s="135"/>
      <c r="I142" s="135"/>
      <c r="J142" s="136"/>
      <c r="K142" s="135"/>
      <c r="L142" s="135"/>
      <c r="M142" s="135"/>
      <c r="N142" s="135"/>
    </row>
    <row r="143" spans="1:14" s="5" customFormat="1" ht="29.25" customHeight="1">
      <c r="A143" s="40"/>
      <c r="B143" s="149" t="s">
        <v>151</v>
      </c>
      <c r="C143" s="149"/>
      <c r="D143" s="15">
        <v>200000</v>
      </c>
      <c r="E143" s="14"/>
      <c r="F143" s="15">
        <f>D143</f>
        <v>200000</v>
      </c>
      <c r="G143" s="13">
        <f>F143</f>
        <v>200000</v>
      </c>
      <c r="H143" s="20"/>
      <c r="I143" s="20"/>
      <c r="J143" s="61"/>
      <c r="K143" s="20"/>
      <c r="L143" s="20"/>
      <c r="M143" s="20"/>
      <c r="N143" s="20"/>
    </row>
    <row r="144" spans="1:14" s="10" customFormat="1" ht="16.5" customHeight="1">
      <c r="A144" s="40" t="s">
        <v>64</v>
      </c>
      <c r="B144" s="48" t="s">
        <v>46</v>
      </c>
      <c r="C144" s="6" t="s">
        <v>34</v>
      </c>
      <c r="D144" s="16">
        <v>18800</v>
      </c>
      <c r="E144" s="14"/>
      <c r="F144" s="16">
        <f>D144</f>
        <v>18800</v>
      </c>
      <c r="G144" s="86">
        <f>F144</f>
        <v>18800</v>
      </c>
      <c r="H144" s="22"/>
      <c r="I144" s="22"/>
      <c r="J144" s="66"/>
      <c r="K144" s="22"/>
      <c r="L144" s="22"/>
      <c r="M144" s="22"/>
      <c r="N144" s="22"/>
    </row>
    <row r="145" spans="1:14" s="5" customFormat="1" ht="27" customHeight="1">
      <c r="A145" s="39" t="s">
        <v>57</v>
      </c>
      <c r="B145" s="157" t="s">
        <v>58</v>
      </c>
      <c r="C145" s="157"/>
      <c r="D145" s="18">
        <f>D146</f>
        <v>18800</v>
      </c>
      <c r="E145" s="18">
        <f>E146</f>
        <v>0</v>
      </c>
      <c r="F145" s="18">
        <f>F146</f>
        <v>18800</v>
      </c>
      <c r="G145" s="85">
        <f>G146</f>
        <v>18800</v>
      </c>
      <c r="H145" s="20"/>
      <c r="I145" s="20"/>
      <c r="J145" s="61"/>
      <c r="K145" s="20"/>
      <c r="L145" s="20"/>
      <c r="M145" s="20"/>
      <c r="N145" s="20"/>
    </row>
    <row r="146" spans="1:14" s="5" customFormat="1" ht="21" customHeight="1">
      <c r="A146" s="40" t="s">
        <v>64</v>
      </c>
      <c r="B146" s="48" t="s">
        <v>46</v>
      </c>
      <c r="C146" s="6" t="s">
        <v>34</v>
      </c>
      <c r="D146" s="16">
        <v>18800</v>
      </c>
      <c r="E146" s="14"/>
      <c r="F146" s="15">
        <f>D146</f>
        <v>18800</v>
      </c>
      <c r="G146" s="13">
        <f>F146</f>
        <v>18800</v>
      </c>
      <c r="H146" s="20"/>
      <c r="I146" s="20"/>
      <c r="J146" s="61"/>
      <c r="K146" s="20"/>
      <c r="L146" s="20"/>
      <c r="M146" s="20"/>
      <c r="N146" s="20"/>
    </row>
    <row r="147" spans="1:14" s="5" customFormat="1" ht="28.5" customHeight="1">
      <c r="A147" s="39" t="s">
        <v>78</v>
      </c>
      <c r="B147" s="156" t="s">
        <v>140</v>
      </c>
      <c r="C147" s="156"/>
      <c r="D147" s="18">
        <f>D148</f>
        <v>67000</v>
      </c>
      <c r="E147" s="18">
        <f>E148</f>
        <v>0</v>
      </c>
      <c r="F147" s="18">
        <f>F148</f>
        <v>67000</v>
      </c>
      <c r="G147" s="85">
        <f>G148</f>
        <v>67000</v>
      </c>
      <c r="H147" s="20"/>
      <c r="I147" s="20"/>
      <c r="J147" s="61"/>
      <c r="K147" s="20"/>
      <c r="L147" s="20"/>
      <c r="M147" s="20"/>
      <c r="N147" s="20"/>
    </row>
    <row r="148" spans="1:14" s="5" customFormat="1" ht="17.25" customHeight="1">
      <c r="A148" s="40" t="s">
        <v>64</v>
      </c>
      <c r="B148" s="48" t="s">
        <v>46</v>
      </c>
      <c r="C148" s="6" t="s">
        <v>34</v>
      </c>
      <c r="D148" s="16">
        <f>26600+40400</f>
        <v>67000</v>
      </c>
      <c r="E148" s="14"/>
      <c r="F148" s="15">
        <f>D148</f>
        <v>67000</v>
      </c>
      <c r="G148" s="13">
        <f>F148</f>
        <v>67000</v>
      </c>
      <c r="H148" s="20"/>
      <c r="I148" s="20"/>
      <c r="J148" s="61"/>
      <c r="K148" s="20"/>
      <c r="L148" s="20"/>
      <c r="M148" s="20"/>
      <c r="N148" s="20"/>
    </row>
    <row r="149" spans="1:14" s="5" customFormat="1" ht="16.5" customHeight="1">
      <c r="A149" s="39" t="s">
        <v>85</v>
      </c>
      <c r="B149" s="156" t="s">
        <v>86</v>
      </c>
      <c r="C149" s="156"/>
      <c r="D149" s="18">
        <f>D151+D156</f>
        <v>406300</v>
      </c>
      <c r="E149" s="18">
        <f>E151+E156</f>
        <v>0</v>
      </c>
      <c r="F149" s="18">
        <f>F151+F156</f>
        <v>406300</v>
      </c>
      <c r="G149" s="85">
        <f>G151+G156</f>
        <v>406300</v>
      </c>
      <c r="H149" s="20"/>
      <c r="I149" s="20"/>
      <c r="J149" s="61"/>
      <c r="K149" s="20"/>
      <c r="L149" s="20"/>
      <c r="M149" s="20"/>
      <c r="N149" s="20"/>
    </row>
    <row r="150" spans="1:14" s="5" customFormat="1" ht="16.5" customHeight="1">
      <c r="A150" s="55" t="s">
        <v>42</v>
      </c>
      <c r="B150" s="144" t="s">
        <v>43</v>
      </c>
      <c r="C150" s="144"/>
      <c r="D150" s="18">
        <f>D151</f>
        <v>390100</v>
      </c>
      <c r="E150" s="18">
        <f>E151</f>
        <v>0</v>
      </c>
      <c r="F150" s="18">
        <f>F151</f>
        <v>390100</v>
      </c>
      <c r="G150" s="85">
        <f>G151</f>
        <v>390100</v>
      </c>
      <c r="H150" s="20"/>
      <c r="I150" s="20"/>
      <c r="J150" s="61"/>
      <c r="K150" s="20"/>
      <c r="L150" s="20"/>
      <c r="M150" s="20"/>
      <c r="N150" s="20"/>
    </row>
    <row r="151" spans="1:14" s="9" customFormat="1" ht="18" customHeight="1">
      <c r="A151" s="40" t="s">
        <v>87</v>
      </c>
      <c r="B151" s="147" t="s">
        <v>88</v>
      </c>
      <c r="C151" s="147"/>
      <c r="D151" s="16">
        <f>D153+D154+D155+D152</f>
        <v>390100</v>
      </c>
      <c r="E151" s="16">
        <f>E153+E154+E155+E152</f>
        <v>0</v>
      </c>
      <c r="F151" s="16">
        <f>F153+F154+F155+F152</f>
        <v>390100</v>
      </c>
      <c r="G151" s="86">
        <f>G153+G154+G155+G152</f>
        <v>390100</v>
      </c>
      <c r="H151" s="35"/>
      <c r="I151" s="35"/>
      <c r="J151" s="67"/>
      <c r="K151" s="35"/>
      <c r="L151" s="35"/>
      <c r="M151" s="35"/>
      <c r="N151" s="35"/>
    </row>
    <row r="152" spans="1:14" s="9" customFormat="1" ht="28.5" customHeight="1">
      <c r="A152" s="97"/>
      <c r="B152" s="147" t="s">
        <v>116</v>
      </c>
      <c r="C152" s="147"/>
      <c r="D152" s="16">
        <v>219400</v>
      </c>
      <c r="E152" s="16"/>
      <c r="F152" s="16">
        <v>219400</v>
      </c>
      <c r="G152" s="86">
        <v>219400</v>
      </c>
      <c r="H152" s="35"/>
      <c r="I152" s="35"/>
      <c r="J152" s="67"/>
      <c r="K152" s="35"/>
      <c r="L152" s="35"/>
      <c r="M152" s="35"/>
      <c r="N152" s="35"/>
    </row>
    <row r="153" spans="1:14" s="5" customFormat="1" ht="30" customHeight="1">
      <c r="A153" s="98"/>
      <c r="B153" s="147" t="s">
        <v>111</v>
      </c>
      <c r="C153" s="147"/>
      <c r="D153" s="16">
        <v>65700</v>
      </c>
      <c r="E153" s="14"/>
      <c r="F153" s="15">
        <f>D153</f>
        <v>65700</v>
      </c>
      <c r="G153" s="13">
        <f>F153</f>
        <v>65700</v>
      </c>
      <c r="H153" s="20"/>
      <c r="I153" s="20"/>
      <c r="J153" s="61"/>
      <c r="K153" s="20"/>
      <c r="L153" s="20"/>
      <c r="M153" s="20"/>
      <c r="N153" s="20"/>
    </row>
    <row r="154" spans="1:14" s="5" customFormat="1" ht="42" customHeight="1">
      <c r="A154" s="98"/>
      <c r="B154" s="147" t="s">
        <v>141</v>
      </c>
      <c r="C154" s="147"/>
      <c r="D154" s="16">
        <v>95000</v>
      </c>
      <c r="E154" s="14"/>
      <c r="F154" s="15">
        <f>D154</f>
        <v>95000</v>
      </c>
      <c r="G154" s="13">
        <f>F154</f>
        <v>95000</v>
      </c>
      <c r="H154" s="20"/>
      <c r="I154" s="20"/>
      <c r="J154" s="61"/>
      <c r="K154" s="20"/>
      <c r="L154" s="20"/>
      <c r="M154" s="20"/>
      <c r="N154" s="20"/>
    </row>
    <row r="155" spans="1:14" s="5" customFormat="1" ht="18" customHeight="1">
      <c r="A155" s="99"/>
      <c r="B155" s="147" t="s">
        <v>112</v>
      </c>
      <c r="C155" s="147"/>
      <c r="D155" s="16">
        <v>10000</v>
      </c>
      <c r="E155" s="14"/>
      <c r="F155" s="15">
        <f>D155</f>
        <v>10000</v>
      </c>
      <c r="G155" s="13">
        <f>F155</f>
        <v>10000</v>
      </c>
      <c r="H155" s="20"/>
      <c r="I155" s="20"/>
      <c r="J155" s="61"/>
      <c r="K155" s="20"/>
      <c r="L155" s="20"/>
      <c r="M155" s="20"/>
      <c r="N155" s="20"/>
    </row>
    <row r="156" spans="1:14" s="5" customFormat="1" ht="17.25" customHeight="1">
      <c r="A156" s="57" t="s">
        <v>64</v>
      </c>
      <c r="B156" s="38" t="s">
        <v>46</v>
      </c>
      <c r="C156" s="6" t="s">
        <v>34</v>
      </c>
      <c r="D156" s="16">
        <v>16200</v>
      </c>
      <c r="E156" s="14"/>
      <c r="F156" s="16">
        <f>D156</f>
        <v>16200</v>
      </c>
      <c r="G156" s="86">
        <f>F156</f>
        <v>16200</v>
      </c>
      <c r="H156" s="20"/>
      <c r="I156" s="20"/>
      <c r="J156" s="61"/>
      <c r="K156" s="20"/>
      <c r="L156" s="20"/>
      <c r="M156" s="20"/>
      <c r="N156" s="20"/>
    </row>
    <row r="157" spans="1:14" s="7" customFormat="1" ht="27" customHeight="1">
      <c r="A157" s="39" t="s">
        <v>142</v>
      </c>
      <c r="B157" s="157" t="s">
        <v>143</v>
      </c>
      <c r="C157" s="157"/>
      <c r="D157" s="11">
        <f>D158</f>
        <v>26900</v>
      </c>
      <c r="E157" s="11">
        <f>E158</f>
        <v>0</v>
      </c>
      <c r="F157" s="11">
        <f>F158</f>
        <v>26900</v>
      </c>
      <c r="G157" s="12">
        <f>G158</f>
        <v>26900</v>
      </c>
      <c r="H157" s="36"/>
      <c r="I157" s="36"/>
      <c r="J157" s="111"/>
      <c r="K157" s="64"/>
      <c r="L157" s="64"/>
      <c r="M157" s="64"/>
      <c r="N157" s="64"/>
    </row>
    <row r="158" spans="1:14" s="5" customFormat="1" ht="17.25" customHeight="1">
      <c r="A158" s="57" t="s">
        <v>64</v>
      </c>
      <c r="B158" s="38" t="s">
        <v>46</v>
      </c>
      <c r="C158" s="6" t="s">
        <v>34</v>
      </c>
      <c r="D158" s="16">
        <v>26900</v>
      </c>
      <c r="E158" s="14"/>
      <c r="F158" s="16">
        <f>D158</f>
        <v>26900</v>
      </c>
      <c r="G158" s="86">
        <f>F158</f>
        <v>26900</v>
      </c>
      <c r="H158" s="20"/>
      <c r="I158" s="20"/>
      <c r="J158" s="61"/>
      <c r="K158" s="20"/>
      <c r="L158" s="20"/>
      <c r="M158" s="20"/>
      <c r="N158" s="20"/>
    </row>
    <row r="159" spans="1:14" s="5" customFormat="1" ht="18" customHeight="1">
      <c r="A159" s="39" t="s">
        <v>93</v>
      </c>
      <c r="B159" s="157" t="s">
        <v>103</v>
      </c>
      <c r="C159" s="157"/>
      <c r="D159" s="18">
        <f>D160</f>
        <v>16200</v>
      </c>
      <c r="E159" s="18">
        <f>E160</f>
        <v>0</v>
      </c>
      <c r="F159" s="18">
        <f>F160</f>
        <v>16200</v>
      </c>
      <c r="G159" s="85">
        <f>G160</f>
        <v>16200</v>
      </c>
      <c r="H159" s="20"/>
      <c r="I159" s="20"/>
      <c r="J159" s="61"/>
      <c r="K159" s="20"/>
      <c r="L159" s="20"/>
      <c r="M159" s="20"/>
      <c r="N159" s="20"/>
    </row>
    <row r="160" spans="1:14" s="5" customFormat="1" ht="17.25" customHeight="1">
      <c r="A160" s="57" t="s">
        <v>64</v>
      </c>
      <c r="B160" s="38" t="s">
        <v>46</v>
      </c>
      <c r="C160" s="6" t="s">
        <v>34</v>
      </c>
      <c r="D160" s="16">
        <v>16200</v>
      </c>
      <c r="E160" s="14"/>
      <c r="F160" s="16">
        <f>D160</f>
        <v>16200</v>
      </c>
      <c r="G160" s="86">
        <f>F160</f>
        <v>16200</v>
      </c>
      <c r="H160" s="20"/>
      <c r="I160" s="20"/>
      <c r="J160" s="61"/>
      <c r="K160" s="20"/>
      <c r="L160" s="20"/>
      <c r="M160" s="20"/>
      <c r="N160" s="20"/>
    </row>
    <row r="161" spans="1:14" s="9" customFormat="1" ht="27.75" customHeight="1">
      <c r="A161" s="58" t="s">
        <v>99</v>
      </c>
      <c r="B161" s="170" t="s">
        <v>100</v>
      </c>
      <c r="C161" s="170"/>
      <c r="D161" s="18">
        <f>D162</f>
        <v>8500</v>
      </c>
      <c r="E161" s="18">
        <f>E162</f>
        <v>0</v>
      </c>
      <c r="F161" s="18">
        <f>F162</f>
        <v>8500</v>
      </c>
      <c r="G161" s="85">
        <f>G162</f>
        <v>8500</v>
      </c>
      <c r="H161" s="35"/>
      <c r="I161" s="35"/>
      <c r="J161" s="67"/>
      <c r="K161" s="35"/>
      <c r="L161" s="35"/>
      <c r="M161" s="35"/>
      <c r="N161" s="35"/>
    </row>
    <row r="162" spans="1:14" s="5" customFormat="1" ht="18" customHeight="1">
      <c r="A162" s="40" t="s">
        <v>64</v>
      </c>
      <c r="B162" s="48" t="s">
        <v>46</v>
      </c>
      <c r="C162" s="6" t="s">
        <v>34</v>
      </c>
      <c r="D162" s="16">
        <v>8500</v>
      </c>
      <c r="E162" s="14"/>
      <c r="F162" s="16">
        <f>D162</f>
        <v>8500</v>
      </c>
      <c r="G162" s="86">
        <f>F162</f>
        <v>8500</v>
      </c>
      <c r="H162" s="20"/>
      <c r="I162" s="20"/>
      <c r="J162" s="61"/>
      <c r="K162" s="20"/>
      <c r="L162" s="20"/>
      <c r="M162" s="20"/>
      <c r="N162" s="20"/>
    </row>
    <row r="163" spans="1:14" s="5" customFormat="1" ht="18" customHeight="1">
      <c r="A163" s="39" t="s">
        <v>67</v>
      </c>
      <c r="B163" s="157" t="s">
        <v>68</v>
      </c>
      <c r="C163" s="157"/>
      <c r="D163" s="18">
        <f>D164</f>
        <v>5800</v>
      </c>
      <c r="E163" s="18">
        <f>E164</f>
        <v>0</v>
      </c>
      <c r="F163" s="18">
        <f>F164</f>
        <v>5800</v>
      </c>
      <c r="G163" s="85">
        <f>G164</f>
        <v>5800</v>
      </c>
      <c r="H163" s="21"/>
      <c r="I163" s="20"/>
      <c r="J163" s="61"/>
      <c r="K163" s="20"/>
      <c r="L163" s="20"/>
      <c r="M163" s="20"/>
      <c r="N163" s="20"/>
    </row>
    <row r="164" spans="1:14" s="5" customFormat="1" ht="17.25" customHeight="1">
      <c r="A164" s="40" t="s">
        <v>64</v>
      </c>
      <c r="B164" s="48" t="s">
        <v>46</v>
      </c>
      <c r="C164" s="6" t="s">
        <v>34</v>
      </c>
      <c r="D164" s="15">
        <v>5800</v>
      </c>
      <c r="E164" s="14"/>
      <c r="F164" s="15">
        <f>D164</f>
        <v>5800</v>
      </c>
      <c r="G164" s="13">
        <f>F164</f>
        <v>5800</v>
      </c>
      <c r="H164" s="24"/>
      <c r="I164" s="20"/>
      <c r="J164" s="61"/>
      <c r="K164" s="20"/>
      <c r="L164" s="20"/>
      <c r="M164" s="20"/>
      <c r="N164" s="20"/>
    </row>
    <row r="165" spans="1:14" s="5" customFormat="1" ht="15" customHeight="1">
      <c r="A165" s="39" t="s">
        <v>59</v>
      </c>
      <c r="B165" s="157" t="s">
        <v>60</v>
      </c>
      <c r="C165" s="157"/>
      <c r="D165" s="18">
        <f>D166</f>
        <v>23100</v>
      </c>
      <c r="E165" s="18">
        <f>E166</f>
        <v>0</v>
      </c>
      <c r="F165" s="18">
        <f>F166</f>
        <v>23100</v>
      </c>
      <c r="G165" s="85">
        <f>G166</f>
        <v>23100</v>
      </c>
      <c r="H165" s="20"/>
      <c r="I165" s="20"/>
      <c r="J165" s="61"/>
      <c r="K165" s="20"/>
      <c r="L165" s="20"/>
      <c r="M165" s="20"/>
      <c r="N165" s="20"/>
    </row>
    <row r="166" spans="1:14" s="5" customFormat="1" ht="17.25" customHeight="1" thickBot="1">
      <c r="A166" s="41" t="s">
        <v>64</v>
      </c>
      <c r="B166" s="89" t="s">
        <v>46</v>
      </c>
      <c r="C166" s="90" t="s">
        <v>34</v>
      </c>
      <c r="D166" s="44">
        <f>8100+15000</f>
        <v>23100</v>
      </c>
      <c r="E166" s="91"/>
      <c r="F166" s="44">
        <f>D166</f>
        <v>23100</v>
      </c>
      <c r="G166" s="88">
        <f>F166</f>
        <v>23100</v>
      </c>
      <c r="H166" s="24"/>
      <c r="I166" s="61"/>
      <c r="J166" s="61"/>
      <c r="K166" s="20"/>
      <c r="L166" s="20"/>
      <c r="M166" s="20"/>
      <c r="N166" s="20"/>
    </row>
    <row r="167" spans="1:14" s="7" customFormat="1" ht="18" customHeight="1" thickBot="1">
      <c r="A167" s="92"/>
      <c r="B167" s="159" t="s">
        <v>32</v>
      </c>
      <c r="C167" s="159"/>
      <c r="D167" s="93">
        <f>D9+D80+D94+D97+D109+D119+D126+D134+D136+D145+D165+D163+D147+D149+D159+D161</f>
        <v>135848253</v>
      </c>
      <c r="E167" s="93">
        <f>E9+E80+E94+E97+E109+E119+E126+E134+E136+E145+E165+E163+E147+E149+E159+E161</f>
        <v>0</v>
      </c>
      <c r="F167" s="93">
        <f>F9+F80+F94+F97+F109+F119+F126+F134+F136+F145+F165+F163+F147+F149+F159+F161</f>
        <v>131010948</v>
      </c>
      <c r="G167" s="46">
        <f>G9+G80+G94+G97+G109+G119+G126+G134+G136+G145+G165+G163+G147+G159+G161+G157+G149</f>
        <v>61951000</v>
      </c>
      <c r="H167" s="36"/>
      <c r="I167" s="36"/>
      <c r="J167" s="116"/>
      <c r="K167" s="64"/>
      <c r="L167" s="64"/>
      <c r="M167" s="64"/>
      <c r="N167" s="64"/>
    </row>
    <row r="168" spans="1:14" s="7" customFormat="1" ht="27.75" customHeight="1">
      <c r="A168" s="173"/>
      <c r="B168" s="173"/>
      <c r="C168" s="173"/>
      <c r="D168" s="69"/>
      <c r="E168" s="69"/>
      <c r="F168" s="69"/>
      <c r="G168" s="69"/>
      <c r="H168" s="36"/>
      <c r="I168" s="36"/>
      <c r="J168" s="111"/>
      <c r="K168" s="64"/>
      <c r="L168" s="64"/>
      <c r="M168" s="64"/>
      <c r="N168" s="64"/>
    </row>
    <row r="169" spans="1:8" ht="16.5" customHeight="1">
      <c r="A169" s="155" t="s">
        <v>98</v>
      </c>
      <c r="B169" s="155"/>
      <c r="C169" s="155"/>
      <c r="D169" s="171"/>
      <c r="E169" s="171" t="s">
        <v>69</v>
      </c>
      <c r="H169" s="100"/>
    </row>
    <row r="170" spans="1:8" ht="18.75" customHeight="1">
      <c r="A170" s="155" t="s">
        <v>97</v>
      </c>
      <c r="B170" s="155"/>
      <c r="C170" s="155"/>
      <c r="F170" s="155" t="s">
        <v>74</v>
      </c>
      <c r="G170" s="155"/>
      <c r="H170" s="100"/>
    </row>
    <row r="171" spans="1:14" ht="18.75" customHeight="1">
      <c r="A171" s="95"/>
      <c r="B171" s="95"/>
      <c r="C171" s="95"/>
      <c r="D171" s="30"/>
      <c r="E171" s="30"/>
      <c r="F171" s="96"/>
      <c r="G171" s="69"/>
      <c r="H171" s="176"/>
      <c r="I171" s="32"/>
      <c r="J171" s="117"/>
      <c r="K171" s="32"/>
      <c r="L171" s="32"/>
      <c r="M171" s="32"/>
      <c r="N171" s="32"/>
    </row>
    <row r="172" spans="1:14" ht="42.75" customHeight="1">
      <c r="A172" s="32"/>
      <c r="B172" s="95"/>
      <c r="C172" s="95"/>
      <c r="D172" s="140"/>
      <c r="E172" s="140"/>
      <c r="F172" s="140"/>
      <c r="G172" s="177"/>
      <c r="H172" s="176"/>
      <c r="I172" s="32"/>
      <c r="J172" s="117"/>
      <c r="K172" s="32"/>
      <c r="L172" s="32"/>
      <c r="M172" s="32"/>
      <c r="N172" s="32"/>
    </row>
    <row r="173" spans="1:14" ht="16.5" customHeight="1">
      <c r="A173" s="32"/>
      <c r="B173" s="105"/>
      <c r="C173" s="178"/>
      <c r="D173" s="179"/>
      <c r="E173" s="179"/>
      <c r="F173" s="179"/>
      <c r="G173" s="179"/>
      <c r="H173" s="176"/>
      <c r="I173" s="176"/>
      <c r="J173" s="117"/>
      <c r="K173" s="32"/>
      <c r="L173" s="32"/>
      <c r="M173" s="32"/>
      <c r="N173" s="32"/>
    </row>
    <row r="174" spans="1:14" s="106" customFormat="1" ht="14.25" customHeight="1" hidden="1">
      <c r="A174" s="180"/>
      <c r="B174" s="107"/>
      <c r="C174" s="181"/>
      <c r="D174" s="182"/>
      <c r="E174" s="179"/>
      <c r="F174" s="179"/>
      <c r="G174" s="179"/>
      <c r="H174" s="183"/>
      <c r="I174" s="176"/>
      <c r="J174" s="184"/>
      <c r="K174" s="180"/>
      <c r="L174" s="180"/>
      <c r="M174" s="180"/>
      <c r="N174" s="180"/>
    </row>
    <row r="175" spans="1:14" s="106" customFormat="1" ht="14.25" customHeight="1" hidden="1">
      <c r="A175" s="180"/>
      <c r="B175" s="107"/>
      <c r="C175" s="181"/>
      <c r="D175" s="182"/>
      <c r="E175" s="179"/>
      <c r="F175" s="179"/>
      <c r="G175" s="179"/>
      <c r="H175" s="183"/>
      <c r="I175" s="176"/>
      <c r="J175" s="184"/>
      <c r="K175" s="180"/>
      <c r="L175" s="180"/>
      <c r="M175" s="180"/>
      <c r="N175" s="180"/>
    </row>
    <row r="176" spans="1:14" s="106" customFormat="1" ht="14.25" customHeight="1" hidden="1">
      <c r="A176" s="180"/>
      <c r="B176" s="107"/>
      <c r="C176" s="181"/>
      <c r="D176" s="182"/>
      <c r="E176" s="179"/>
      <c r="F176" s="179"/>
      <c r="G176" s="179"/>
      <c r="H176" s="183"/>
      <c r="I176" s="176"/>
      <c r="J176" s="184"/>
      <c r="K176" s="180"/>
      <c r="L176" s="180"/>
      <c r="M176" s="180"/>
      <c r="N176" s="180"/>
    </row>
    <row r="177" spans="1:14" s="106" customFormat="1" ht="14.25" customHeight="1" hidden="1">
      <c r="A177" s="180"/>
      <c r="B177" s="107"/>
      <c r="C177" s="181"/>
      <c r="D177" s="182"/>
      <c r="E177" s="179"/>
      <c r="F177" s="179"/>
      <c r="G177" s="179"/>
      <c r="H177" s="183"/>
      <c r="I177" s="176"/>
      <c r="J177" s="184"/>
      <c r="K177" s="180"/>
      <c r="L177" s="180"/>
      <c r="M177" s="180"/>
      <c r="N177" s="180"/>
    </row>
    <row r="178" spans="1:14" s="106" customFormat="1" ht="14.25" customHeight="1" hidden="1">
      <c r="A178" s="180"/>
      <c r="B178" s="107"/>
      <c r="C178" s="181"/>
      <c r="D178" s="182"/>
      <c r="E178" s="179"/>
      <c r="F178" s="179"/>
      <c r="G178" s="179"/>
      <c r="H178" s="183"/>
      <c r="I178" s="176"/>
      <c r="J178" s="184"/>
      <c r="K178" s="180"/>
      <c r="L178" s="180"/>
      <c r="M178" s="180"/>
      <c r="N178" s="180"/>
    </row>
    <row r="179" spans="1:14" s="106" customFormat="1" ht="14.25" customHeight="1" hidden="1">
      <c r="A179" s="180"/>
      <c r="B179" s="107"/>
      <c r="C179" s="181"/>
      <c r="D179" s="182"/>
      <c r="E179" s="179"/>
      <c r="F179" s="179"/>
      <c r="G179" s="179"/>
      <c r="H179" s="183"/>
      <c r="I179" s="176"/>
      <c r="J179" s="184"/>
      <c r="K179" s="180"/>
      <c r="L179" s="180"/>
      <c r="M179" s="180"/>
      <c r="N179" s="180"/>
    </row>
    <row r="180" spans="1:14" ht="14.25" customHeight="1" hidden="1">
      <c r="A180" s="32"/>
      <c r="B180" s="107"/>
      <c r="C180" s="181"/>
      <c r="D180" s="30"/>
      <c r="E180" s="179"/>
      <c r="F180" s="179"/>
      <c r="G180" s="179"/>
      <c r="H180" s="176"/>
      <c r="I180" s="176"/>
      <c r="J180" s="117"/>
      <c r="K180" s="32"/>
      <c r="L180" s="32"/>
      <c r="M180" s="32"/>
      <c r="N180" s="32"/>
    </row>
    <row r="181" spans="1:14" ht="14.25" customHeight="1" hidden="1">
      <c r="A181" s="32"/>
      <c r="B181" s="107"/>
      <c r="C181" s="181"/>
      <c r="D181" s="30"/>
      <c r="E181" s="179"/>
      <c r="F181" s="179"/>
      <c r="G181" s="179"/>
      <c r="H181" s="176"/>
      <c r="I181" s="176"/>
      <c r="J181" s="117"/>
      <c r="K181" s="32"/>
      <c r="L181" s="32"/>
      <c r="M181" s="32"/>
      <c r="N181" s="32"/>
    </row>
    <row r="182" spans="1:14" s="120" customFormat="1" ht="14.25" customHeight="1">
      <c r="A182" s="185"/>
      <c r="B182" s="121"/>
      <c r="C182" s="178"/>
      <c r="D182" s="179"/>
      <c r="E182" s="179"/>
      <c r="F182" s="179"/>
      <c r="G182" s="179"/>
      <c r="H182" s="186"/>
      <c r="I182" s="176"/>
      <c r="J182" s="187"/>
      <c r="K182" s="185"/>
      <c r="L182" s="185"/>
      <c r="M182" s="185"/>
      <c r="N182" s="185"/>
    </row>
    <row r="183" spans="1:14" ht="14.25" customHeight="1">
      <c r="A183" s="32"/>
      <c r="B183" s="105"/>
      <c r="C183" s="178"/>
      <c r="D183" s="179"/>
      <c r="E183" s="179"/>
      <c r="F183" s="179"/>
      <c r="G183" s="179"/>
      <c r="H183" s="176"/>
      <c r="I183" s="176"/>
      <c r="J183" s="117"/>
      <c r="K183" s="32"/>
      <c r="L183" s="32"/>
      <c r="M183" s="32"/>
      <c r="N183" s="32"/>
    </row>
    <row r="184" spans="1:14" s="106" customFormat="1" ht="14.25" customHeight="1">
      <c r="A184" s="180"/>
      <c r="B184" s="107"/>
      <c r="C184" s="181"/>
      <c r="D184" s="188"/>
      <c r="E184" s="189"/>
      <c r="F184" s="190"/>
      <c r="G184" s="191"/>
      <c r="H184" s="183"/>
      <c r="I184" s="176"/>
      <c r="J184" s="184"/>
      <c r="K184" s="180"/>
      <c r="L184" s="180"/>
      <c r="M184" s="180"/>
      <c r="N184" s="180"/>
    </row>
    <row r="185" spans="1:14" ht="14.25" customHeight="1">
      <c r="A185" s="32"/>
      <c r="B185" s="105"/>
      <c r="C185" s="178"/>
      <c r="D185" s="179"/>
      <c r="E185" s="192"/>
      <c r="F185" s="192"/>
      <c r="G185" s="192"/>
      <c r="H185" s="176"/>
      <c r="I185" s="176"/>
      <c r="J185" s="117"/>
      <c r="K185" s="32"/>
      <c r="L185" s="32"/>
      <c r="M185" s="32"/>
      <c r="N185" s="32"/>
    </row>
    <row r="186" spans="1:14" ht="14.25" customHeight="1">
      <c r="A186" s="32"/>
      <c r="B186" s="105"/>
      <c r="C186" s="178"/>
      <c r="D186" s="179"/>
      <c r="E186" s="192"/>
      <c r="F186" s="192"/>
      <c r="G186" s="192"/>
      <c r="H186" s="176"/>
      <c r="I186" s="176"/>
      <c r="J186" s="117"/>
      <c r="K186" s="32"/>
      <c r="L186" s="32"/>
      <c r="M186" s="32"/>
      <c r="N186" s="32"/>
    </row>
    <row r="187" spans="1:14" ht="14.25" customHeight="1">
      <c r="A187" s="32"/>
      <c r="B187" s="105"/>
      <c r="C187" s="178"/>
      <c r="D187" s="179"/>
      <c r="E187" s="192"/>
      <c r="F187" s="192"/>
      <c r="G187" s="192"/>
      <c r="H187" s="176"/>
      <c r="I187" s="176"/>
      <c r="J187" s="117"/>
      <c r="K187" s="32"/>
      <c r="L187" s="32"/>
      <c r="M187" s="32"/>
      <c r="N187" s="32"/>
    </row>
    <row r="188" spans="1:14" ht="14.25" customHeight="1">
      <c r="A188" s="32"/>
      <c r="B188" s="105"/>
      <c r="C188" s="178"/>
      <c r="D188" s="179"/>
      <c r="E188" s="192"/>
      <c r="F188" s="192"/>
      <c r="G188" s="192"/>
      <c r="H188" s="176"/>
      <c r="I188" s="176"/>
      <c r="J188" s="117"/>
      <c r="K188" s="32"/>
      <c r="L188" s="32"/>
      <c r="M188" s="32"/>
      <c r="N188" s="32"/>
    </row>
    <row r="189" spans="1:14" s="106" customFormat="1" ht="14.25" customHeight="1">
      <c r="A189" s="180"/>
      <c r="B189" s="107"/>
      <c r="C189" s="181"/>
      <c r="D189" s="182"/>
      <c r="E189" s="189"/>
      <c r="F189" s="193"/>
      <c r="G189" s="191"/>
      <c r="H189" s="183"/>
      <c r="I189" s="176"/>
      <c r="J189" s="184"/>
      <c r="K189" s="180"/>
      <c r="L189" s="180"/>
      <c r="M189" s="180"/>
      <c r="N189" s="180"/>
    </row>
    <row r="190" spans="1:14" s="106" customFormat="1" ht="14.25" customHeight="1">
      <c r="A190" s="180"/>
      <c r="B190" s="107"/>
      <c r="C190" s="181"/>
      <c r="D190" s="182"/>
      <c r="E190" s="194"/>
      <c r="F190" s="190"/>
      <c r="G190" s="191"/>
      <c r="H190" s="183"/>
      <c r="I190" s="176"/>
      <c r="J190" s="184"/>
      <c r="K190" s="180"/>
      <c r="L190" s="180"/>
      <c r="M190" s="180"/>
      <c r="N190" s="180"/>
    </row>
    <row r="191" spans="1:14" s="106" customFormat="1" ht="14.25" customHeight="1">
      <c r="A191" s="180"/>
      <c r="B191" s="107"/>
      <c r="C191" s="181"/>
      <c r="D191" s="188"/>
      <c r="E191" s="189"/>
      <c r="F191" s="193"/>
      <c r="G191" s="191"/>
      <c r="H191" s="183"/>
      <c r="I191" s="176"/>
      <c r="J191" s="184"/>
      <c r="K191" s="180"/>
      <c r="L191" s="180"/>
      <c r="M191" s="180"/>
      <c r="N191" s="180"/>
    </row>
    <row r="192" spans="1:14" s="106" customFormat="1" ht="14.25" customHeight="1">
      <c r="A192" s="180"/>
      <c r="B192" s="107"/>
      <c r="C192" s="181"/>
      <c r="D192" s="188"/>
      <c r="E192" s="189"/>
      <c r="F192" s="193"/>
      <c r="G192" s="191"/>
      <c r="H192" s="183"/>
      <c r="I192" s="176"/>
      <c r="J192" s="184"/>
      <c r="K192" s="180"/>
      <c r="L192" s="180"/>
      <c r="M192" s="180"/>
      <c r="N192" s="180"/>
    </row>
    <row r="193" spans="1:14" ht="14.25" customHeight="1">
      <c r="A193" s="32"/>
      <c r="B193" s="105"/>
      <c r="C193" s="178"/>
      <c r="D193" s="179"/>
      <c r="E193" s="192"/>
      <c r="F193" s="192"/>
      <c r="G193" s="192"/>
      <c r="H193" s="176"/>
      <c r="I193" s="176"/>
      <c r="J193" s="117"/>
      <c r="K193" s="32"/>
      <c r="L193" s="32"/>
      <c r="M193" s="32"/>
      <c r="N193" s="32"/>
    </row>
    <row r="194" spans="1:14" ht="14.25" customHeight="1">
      <c r="A194" s="95"/>
      <c r="B194" s="105"/>
      <c r="C194" s="178"/>
      <c r="D194" s="179"/>
      <c r="E194" s="192"/>
      <c r="F194" s="192"/>
      <c r="G194" s="192"/>
      <c r="H194" s="176"/>
      <c r="I194" s="176"/>
      <c r="J194" s="117"/>
      <c r="K194" s="32"/>
      <c r="L194" s="32"/>
      <c r="M194" s="32"/>
      <c r="N194" s="32"/>
    </row>
    <row r="195" spans="1:14" ht="18.75" customHeight="1">
      <c r="A195" s="95"/>
      <c r="B195" s="95"/>
      <c r="C195" s="95"/>
      <c r="D195" s="195"/>
      <c r="E195" s="196"/>
      <c r="F195" s="197"/>
      <c r="G195" s="197"/>
      <c r="H195" s="176"/>
      <c r="I195" s="176"/>
      <c r="J195" s="117"/>
      <c r="K195" s="32"/>
      <c r="L195" s="32"/>
      <c r="M195" s="32"/>
      <c r="N195" s="32"/>
    </row>
    <row r="196" spans="1:14" ht="36.75" customHeight="1">
      <c r="A196" s="32"/>
      <c r="B196" s="158"/>
      <c r="C196" s="158"/>
      <c r="D196" s="30"/>
      <c r="E196" s="30"/>
      <c r="F196" s="30"/>
      <c r="G196" s="31"/>
      <c r="H196" s="32"/>
      <c r="I196" s="32"/>
      <c r="J196" s="117"/>
      <c r="K196" s="32"/>
      <c r="L196" s="32"/>
      <c r="M196" s="32"/>
      <c r="N196" s="32"/>
    </row>
    <row r="197" spans="1:14" ht="12.75">
      <c r="A197" s="32"/>
      <c r="B197" s="32"/>
      <c r="C197" s="32"/>
      <c r="D197" s="30"/>
      <c r="E197" s="30"/>
      <c r="F197" s="30"/>
      <c r="G197" s="139"/>
      <c r="H197" s="32"/>
      <c r="I197" s="32"/>
      <c r="J197" s="117"/>
      <c r="K197" s="32"/>
      <c r="L197" s="32"/>
      <c r="M197" s="32"/>
      <c r="N197" s="32"/>
    </row>
    <row r="198" spans="1:14" ht="12.75">
      <c r="A198" s="32"/>
      <c r="B198" s="32"/>
      <c r="C198" s="32"/>
      <c r="D198" s="30"/>
      <c r="E198" s="30"/>
      <c r="F198" s="30"/>
      <c r="G198" s="139"/>
      <c r="H198" s="32"/>
      <c r="I198" s="32"/>
      <c r="J198" s="117"/>
      <c r="K198" s="32"/>
      <c r="L198" s="32"/>
      <c r="M198" s="32"/>
      <c r="N198" s="32"/>
    </row>
    <row r="199" spans="1:14" ht="12.75">
      <c r="A199" s="32"/>
      <c r="B199" s="32"/>
      <c r="C199" s="32"/>
      <c r="D199" s="30"/>
      <c r="E199" s="30"/>
      <c r="F199" s="30"/>
      <c r="G199" s="139"/>
      <c r="H199" s="32"/>
      <c r="I199" s="32"/>
      <c r="J199" s="117"/>
      <c r="K199" s="32"/>
      <c r="L199" s="32"/>
      <c r="M199" s="32"/>
      <c r="N199" s="32"/>
    </row>
    <row r="200" spans="1:14" ht="12.75">
      <c r="A200" s="32"/>
      <c r="B200" s="32"/>
      <c r="C200" s="32"/>
      <c r="D200" s="30"/>
      <c r="E200" s="30"/>
      <c r="F200" s="30"/>
      <c r="G200" s="139"/>
      <c r="H200" s="32"/>
      <c r="I200" s="32"/>
      <c r="J200" s="117"/>
      <c r="K200" s="32"/>
      <c r="L200" s="32"/>
      <c r="M200" s="32"/>
      <c r="N200" s="32"/>
    </row>
    <row r="201" spans="1:14" ht="12.75">
      <c r="A201" s="32"/>
      <c r="B201" s="32"/>
      <c r="C201" s="32"/>
      <c r="D201" s="30"/>
      <c r="E201" s="30"/>
      <c r="F201" s="30"/>
      <c r="G201" s="139"/>
      <c r="H201" s="32"/>
      <c r="I201" s="32"/>
      <c r="J201" s="117"/>
      <c r="K201" s="32"/>
      <c r="L201" s="32"/>
      <c r="M201" s="32"/>
      <c r="N201" s="32"/>
    </row>
    <row r="202" spans="1:14" ht="12.75">
      <c r="A202" s="32"/>
      <c r="B202" s="32"/>
      <c r="C202" s="32"/>
      <c r="D202" s="30"/>
      <c r="E202" s="30"/>
      <c r="F202" s="30"/>
      <c r="G202" s="139"/>
      <c r="H202" s="32"/>
      <c r="I202" s="32"/>
      <c r="J202" s="117"/>
      <c r="K202" s="32"/>
      <c r="L202" s="32"/>
      <c r="M202" s="32"/>
      <c r="N202" s="32"/>
    </row>
    <row r="203" spans="1:14" ht="12.75">
      <c r="A203" s="32"/>
      <c r="B203" s="32"/>
      <c r="C203" s="32"/>
      <c r="D203" s="30"/>
      <c r="E203" s="30"/>
      <c r="F203" s="30"/>
      <c r="G203" s="139"/>
      <c r="H203" s="32"/>
      <c r="I203" s="32"/>
      <c r="J203" s="117"/>
      <c r="K203" s="32"/>
      <c r="L203" s="32"/>
      <c r="M203" s="32"/>
      <c r="N203" s="32"/>
    </row>
    <row r="204" spans="1:14" ht="12.75">
      <c r="A204" s="32"/>
      <c r="B204" s="32"/>
      <c r="C204" s="32"/>
      <c r="D204" s="30"/>
      <c r="E204" s="30"/>
      <c r="F204" s="30"/>
      <c r="G204" s="139"/>
      <c r="H204" s="32"/>
      <c r="I204" s="32"/>
      <c r="J204" s="117"/>
      <c r="K204" s="32"/>
      <c r="L204" s="32"/>
      <c r="M204" s="32"/>
      <c r="N204" s="32"/>
    </row>
    <row r="205" spans="1:14" ht="12.75">
      <c r="A205" s="32"/>
      <c r="B205" s="32"/>
      <c r="C205" s="32"/>
      <c r="D205" s="30"/>
      <c r="E205" s="30"/>
      <c r="F205" s="30"/>
      <c r="G205" s="139"/>
      <c r="H205" s="32"/>
      <c r="I205" s="32"/>
      <c r="J205" s="117"/>
      <c r="K205" s="32"/>
      <c r="L205" s="32"/>
      <c r="M205" s="32"/>
      <c r="N205" s="32"/>
    </row>
    <row r="206" spans="1:14" ht="12.75">
      <c r="A206" s="32"/>
      <c r="B206" s="32"/>
      <c r="C206" s="32"/>
      <c r="D206" s="30"/>
      <c r="E206" s="30"/>
      <c r="F206" s="30"/>
      <c r="G206" s="139"/>
      <c r="H206" s="32"/>
      <c r="I206" s="32"/>
      <c r="J206" s="117"/>
      <c r="K206" s="32"/>
      <c r="L206" s="32"/>
      <c r="M206" s="32"/>
      <c r="N206" s="32"/>
    </row>
    <row r="207" spans="1:14" ht="12.75">
      <c r="A207" s="32"/>
      <c r="B207" s="32"/>
      <c r="C207" s="32"/>
      <c r="D207" s="30"/>
      <c r="E207" s="30"/>
      <c r="F207" s="30"/>
      <c r="G207" s="139"/>
      <c r="H207" s="32"/>
      <c r="I207" s="32"/>
      <c r="J207" s="117"/>
      <c r="K207" s="32"/>
      <c r="L207" s="32"/>
      <c r="M207" s="32"/>
      <c r="N207" s="32"/>
    </row>
    <row r="208" spans="1:14" ht="12.75">
      <c r="A208" s="32"/>
      <c r="B208" s="32"/>
      <c r="C208" s="32"/>
      <c r="D208" s="30"/>
      <c r="E208" s="30"/>
      <c r="F208" s="30"/>
      <c r="G208" s="139"/>
      <c r="H208" s="32"/>
      <c r="I208" s="32"/>
      <c r="J208" s="117"/>
      <c r="K208" s="32"/>
      <c r="L208" s="32"/>
      <c r="M208" s="32"/>
      <c r="N208" s="32"/>
    </row>
    <row r="209" spans="1:14" ht="12.75">
      <c r="A209" s="32"/>
      <c r="B209" s="32"/>
      <c r="C209" s="32"/>
      <c r="D209" s="30"/>
      <c r="E209" s="30"/>
      <c r="F209" s="30"/>
      <c r="G209" s="139"/>
      <c r="H209" s="32"/>
      <c r="I209" s="32"/>
      <c r="J209" s="117"/>
      <c r="K209" s="32"/>
      <c r="L209" s="32"/>
      <c r="M209" s="32"/>
      <c r="N209" s="32"/>
    </row>
    <row r="210" spans="1:14" ht="12.75">
      <c r="A210" s="32"/>
      <c r="B210" s="32"/>
      <c r="C210" s="32"/>
      <c r="D210" s="30"/>
      <c r="E210" s="30"/>
      <c r="F210" s="30"/>
      <c r="G210" s="139"/>
      <c r="H210" s="32"/>
      <c r="I210" s="32"/>
      <c r="J210" s="117"/>
      <c r="K210" s="32"/>
      <c r="L210" s="32"/>
      <c r="M210" s="32"/>
      <c r="N210" s="32"/>
    </row>
    <row r="211" spans="1:14" ht="12.75">
      <c r="A211" s="32"/>
      <c r="B211" s="32"/>
      <c r="C211" s="32"/>
      <c r="D211" s="30"/>
      <c r="E211" s="30"/>
      <c r="F211" s="30"/>
      <c r="G211" s="139"/>
      <c r="H211" s="32"/>
      <c r="I211" s="32"/>
      <c r="J211" s="117"/>
      <c r="K211" s="32"/>
      <c r="L211" s="32"/>
      <c r="M211" s="32"/>
      <c r="N211" s="32"/>
    </row>
    <row r="212" spans="1:14" ht="12.75">
      <c r="A212" s="32"/>
      <c r="B212" s="32"/>
      <c r="C212" s="32"/>
      <c r="D212" s="30"/>
      <c r="E212" s="30"/>
      <c r="F212" s="30"/>
      <c r="G212" s="139"/>
      <c r="H212" s="32"/>
      <c r="I212" s="32"/>
      <c r="J212" s="117"/>
      <c r="K212" s="32"/>
      <c r="L212" s="32"/>
      <c r="M212" s="32"/>
      <c r="N212" s="32"/>
    </row>
  </sheetData>
  <sheetProtection/>
  <mergeCells count="145">
    <mergeCell ref="B111:C111"/>
    <mergeCell ref="B83:C83"/>
    <mergeCell ref="B84:C84"/>
    <mergeCell ref="B107:C107"/>
    <mergeCell ref="B89:C89"/>
    <mergeCell ref="B85:C85"/>
    <mergeCell ref="B104:C104"/>
    <mergeCell ref="B102:C102"/>
    <mergeCell ref="A41:A42"/>
    <mergeCell ref="B70:C70"/>
    <mergeCell ref="B73:C73"/>
    <mergeCell ref="B76:C76"/>
    <mergeCell ref="B72:C72"/>
    <mergeCell ref="B75:C75"/>
    <mergeCell ref="B68:C68"/>
    <mergeCell ref="B69:C69"/>
    <mergeCell ref="B67:C67"/>
    <mergeCell ref="B51:C51"/>
    <mergeCell ref="B129:C129"/>
    <mergeCell ref="B159:C159"/>
    <mergeCell ref="B136:C136"/>
    <mergeCell ref="B134:C134"/>
    <mergeCell ref="D169:E169"/>
    <mergeCell ref="A170:C170"/>
    <mergeCell ref="B157:C157"/>
    <mergeCell ref="A168:C168"/>
    <mergeCell ref="B142:C142"/>
    <mergeCell ref="B143:C143"/>
    <mergeCell ref="B163:C163"/>
    <mergeCell ref="B161:C161"/>
    <mergeCell ref="B149:C149"/>
    <mergeCell ref="B132:C132"/>
    <mergeCell ref="B150:C150"/>
    <mergeCell ref="B155:C155"/>
    <mergeCell ref="B141:C141"/>
    <mergeCell ref="A88:A90"/>
    <mergeCell ref="B101:C101"/>
    <mergeCell ref="B100:C100"/>
    <mergeCell ref="B99:C99"/>
    <mergeCell ref="B92:C92"/>
    <mergeCell ref="B94:C94"/>
    <mergeCell ref="B88:C88"/>
    <mergeCell ref="B97:C97"/>
    <mergeCell ref="B126:C126"/>
    <mergeCell ref="B122:C122"/>
    <mergeCell ref="B117:C117"/>
    <mergeCell ref="B74:C74"/>
    <mergeCell ref="B112:C112"/>
    <mergeCell ref="B80:C80"/>
    <mergeCell ref="B87:C87"/>
    <mergeCell ref="B116:C116"/>
    <mergeCell ref="B113:C113"/>
    <mergeCell ref="B120:C120"/>
    <mergeCell ref="B25:C25"/>
    <mergeCell ref="B31:C31"/>
    <mergeCell ref="B32:C32"/>
    <mergeCell ref="B30:C30"/>
    <mergeCell ref="B33:C33"/>
    <mergeCell ref="B26:C26"/>
    <mergeCell ref="B19:C19"/>
    <mergeCell ref="B49:C49"/>
    <mergeCell ref="B48:C48"/>
    <mergeCell ref="B37:C37"/>
    <mergeCell ref="B38:C38"/>
    <mergeCell ref="B39:C39"/>
    <mergeCell ref="B43:C43"/>
    <mergeCell ref="B47:C47"/>
    <mergeCell ref="B45:C45"/>
    <mergeCell ref="B44:C44"/>
    <mergeCell ref="D7:D8"/>
    <mergeCell ref="B11:C11"/>
    <mergeCell ref="B29:C29"/>
    <mergeCell ref="B20:C20"/>
    <mergeCell ref="B18:C18"/>
    <mergeCell ref="B23:C23"/>
    <mergeCell ref="B21:C21"/>
    <mergeCell ref="B15:C15"/>
    <mergeCell ref="B28:C28"/>
    <mergeCell ref="B13:C13"/>
    <mergeCell ref="B57:C57"/>
    <mergeCell ref="A5:G5"/>
    <mergeCell ref="B9:C9"/>
    <mergeCell ref="C7:C8"/>
    <mergeCell ref="B17:C17"/>
    <mergeCell ref="B12:C12"/>
    <mergeCell ref="F6:G6"/>
    <mergeCell ref="G7:G8"/>
    <mergeCell ref="E7:E8"/>
    <mergeCell ref="B14:C14"/>
    <mergeCell ref="B34:C34"/>
    <mergeCell ref="B41:C41"/>
    <mergeCell ref="B42:C42"/>
    <mergeCell ref="B50:C50"/>
    <mergeCell ref="B40:C40"/>
    <mergeCell ref="B53:C53"/>
    <mergeCell ref="B52:C52"/>
    <mergeCell ref="B46:C46"/>
    <mergeCell ref="B35:C35"/>
    <mergeCell ref="B36:C36"/>
    <mergeCell ref="B65:C65"/>
    <mergeCell ref="B66:C66"/>
    <mergeCell ref="B77:C77"/>
    <mergeCell ref="B78:C78"/>
    <mergeCell ref="B71:C71"/>
    <mergeCell ref="B64:C64"/>
    <mergeCell ref="B59:C59"/>
    <mergeCell ref="F170:G170"/>
    <mergeCell ref="B196:C196"/>
    <mergeCell ref="B138:C138"/>
    <mergeCell ref="B165:C165"/>
    <mergeCell ref="B167:C167"/>
    <mergeCell ref="B147:C147"/>
    <mergeCell ref="B154:C154"/>
    <mergeCell ref="B151:C151"/>
    <mergeCell ref="B153:C153"/>
    <mergeCell ref="A169:C169"/>
    <mergeCell ref="B103:C103"/>
    <mergeCell ref="B123:C123"/>
    <mergeCell ref="B124:C124"/>
    <mergeCell ref="B139:C139"/>
    <mergeCell ref="B152:C152"/>
    <mergeCell ref="B109:C109"/>
    <mergeCell ref="B145:C145"/>
    <mergeCell ref="B121:C121"/>
    <mergeCell ref="B128:C128"/>
    <mergeCell ref="J7:J8"/>
    <mergeCell ref="B86:C86"/>
    <mergeCell ref="B140:C140"/>
    <mergeCell ref="B114:C114"/>
    <mergeCell ref="B115:C115"/>
    <mergeCell ref="F7:F8"/>
    <mergeCell ref="B119:C119"/>
    <mergeCell ref="B60:C60"/>
    <mergeCell ref="B90:C90"/>
    <mergeCell ref="B105:C105"/>
    <mergeCell ref="B63:C63"/>
    <mergeCell ref="B54:C54"/>
    <mergeCell ref="B106:C106"/>
    <mergeCell ref="B131:C131"/>
    <mergeCell ref="B56:C56"/>
    <mergeCell ref="B55:C55"/>
    <mergeCell ref="B61:C61"/>
    <mergeCell ref="B62:C62"/>
    <mergeCell ref="B58:C58"/>
    <mergeCell ref="B130:C130"/>
  </mergeCells>
  <printOptions/>
  <pageMargins left="0.57" right="0.4" top="0.4" bottom="0.24" header="0.4" footer="0.27"/>
  <pageSetup fitToHeight="5" horizontalDpi="600" verticalDpi="600" orientation="portrait" paperSize="9" scale="78" r:id="rId1"/>
  <rowBreaks count="2" manualBreakCount="2">
    <brk id="105" max="6" man="1"/>
    <brk id="1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Gordeeva_N</cp:lastModifiedBy>
  <cp:lastPrinted>2014-01-22T12:40:45Z</cp:lastPrinted>
  <dcterms:created xsi:type="dcterms:W3CDTF">1996-10-08T23:32:33Z</dcterms:created>
  <dcterms:modified xsi:type="dcterms:W3CDTF">2014-02-11T14:11:14Z</dcterms:modified>
  <cp:category/>
  <cp:version/>
  <cp:contentType/>
  <cp:contentStatus/>
</cp:coreProperties>
</file>