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85" windowWidth="11580" windowHeight="5865" tabRatio="714" activeTab="0"/>
  </bookViews>
  <sheets>
    <sheet name="Додаток 7новийПЦМ гор" sheetId="1" r:id="rId1"/>
  </sheets>
  <externalReferences>
    <externalReference r:id="rId4"/>
    <externalReference r:id="rId5"/>
    <externalReference r:id="rId6"/>
  </externalReferences>
  <definedNames>
    <definedName name="_Б21000">#REF!</definedName>
    <definedName name="_Б22000">#REF!</definedName>
    <definedName name="_Б22100">#REF!</definedName>
    <definedName name="_Б22110">#REF!</definedName>
    <definedName name="_Б22111">#REF!</definedName>
    <definedName name="_Б22112">#REF!</definedName>
    <definedName name="_Б22200">#REF!</definedName>
    <definedName name="_Б23000">#REF!</definedName>
    <definedName name="_Б24000">#REF!</definedName>
    <definedName name="_Б25000">#REF!</definedName>
    <definedName name="_Б41000">#REF!</definedName>
    <definedName name="_Б42000">#REF!</definedName>
    <definedName name="_Б43000">#REF!</definedName>
    <definedName name="_Б44000">#REF!</definedName>
    <definedName name="_Б45000">#REF!</definedName>
    <definedName name="_Б46000">#REF!</definedName>
    <definedName name="_В010100">#REF!</definedName>
    <definedName name="_В010200">#REF!</definedName>
    <definedName name="_В040000">#REF!</definedName>
    <definedName name="_В050000">#REF!</definedName>
    <definedName name="_В060000">#REF!</definedName>
    <definedName name="_В070000">#REF!</definedName>
    <definedName name="_В080000">#REF!</definedName>
    <definedName name="_В090000">#REF!</definedName>
    <definedName name="_В090200">#REF!</definedName>
    <definedName name="_В090201">#REF!</definedName>
    <definedName name="_В090202">#REF!</definedName>
    <definedName name="_В090203">#REF!</definedName>
    <definedName name="_В090300">#REF!</definedName>
    <definedName name="_В090301">#REF!</definedName>
    <definedName name="_В090302">#REF!</definedName>
    <definedName name="_В090303">#REF!</definedName>
    <definedName name="_В090304">#REF!</definedName>
    <definedName name="_В090305">#REF!</definedName>
    <definedName name="_В090306">#REF!</definedName>
    <definedName name="_В090307">#REF!</definedName>
    <definedName name="_В090400">#REF!</definedName>
    <definedName name="_В090405">#REF!</definedName>
    <definedName name="_В090412">#REF!</definedName>
    <definedName name="_В090601">#REF!</definedName>
    <definedName name="_В090700">#REF!</definedName>
    <definedName name="_В090900">#REF!</definedName>
    <definedName name="_В091100">#REF!</definedName>
    <definedName name="_В091200">#REF!</definedName>
    <definedName name="_В100000">#REF!</definedName>
    <definedName name="_В100100">#REF!</definedName>
    <definedName name="_В100103">#REF!</definedName>
    <definedName name="_В100200">#REF!</definedName>
    <definedName name="_В100203">#REF!</definedName>
    <definedName name="_В100204">#REF!</definedName>
    <definedName name="_В110000">#REF!</definedName>
    <definedName name="_В120000">#REF!</definedName>
    <definedName name="_В130000">#REF!</definedName>
    <definedName name="_В140000">#REF!</definedName>
    <definedName name="_В140102">#REF!</definedName>
    <definedName name="_В150000">#REF!</definedName>
    <definedName name="_В150101">#REF!</definedName>
    <definedName name="_В160000">#REF!</definedName>
    <definedName name="_В160100">#REF!</definedName>
    <definedName name="_В160103">#REF!</definedName>
    <definedName name="_В160200">#REF!</definedName>
    <definedName name="_В160300">#REF!</definedName>
    <definedName name="_В160304">#REF!</definedName>
    <definedName name="_В170000">#REF!</definedName>
    <definedName name="_В170100">#REF!</definedName>
    <definedName name="_В170101">#REF!</definedName>
    <definedName name="_В170300">#REF!</definedName>
    <definedName name="_В170303">#REF!</definedName>
    <definedName name="_В170600">#REF!</definedName>
    <definedName name="_В170601">#REF!</definedName>
    <definedName name="_В170700">#REF!</definedName>
    <definedName name="_В170703">#REF!</definedName>
    <definedName name="_В200000">#REF!</definedName>
    <definedName name="_В210000">#REF!</definedName>
    <definedName name="_В210200">#REF!</definedName>
    <definedName name="_В240000">#REF!</definedName>
    <definedName name="_В240600">#REF!</definedName>
    <definedName name="_В250000">#REF!</definedName>
    <definedName name="_В250102">#REF!</definedName>
    <definedName name="_В250200">#REF!</definedName>
    <definedName name="_В250301">#REF!</definedName>
    <definedName name="_В250307">#REF!</definedName>
    <definedName name="_В250500">#REF!</definedName>
    <definedName name="_В250501">#REF!</definedName>
    <definedName name="_В250502">#REF!</definedName>
    <definedName name="_Д100000">#REF!</definedName>
    <definedName name="_Д110000">#REF!</definedName>
    <definedName name="_Д110100">#REF!</definedName>
    <definedName name="_Д110200">#REF!</definedName>
    <definedName name="_Д120000">#REF!</definedName>
    <definedName name="_Д120200">#REF!</definedName>
    <definedName name="_Д130000">#REF!</definedName>
    <definedName name="_Д130100">#REF!</definedName>
    <definedName name="_Д130200">#REF!</definedName>
    <definedName name="_Д130300">#REF!</definedName>
    <definedName name="_Д130500">#REF!</definedName>
    <definedName name="_Д140000">#REF!</definedName>
    <definedName name="_Д140601">#REF!</definedName>
    <definedName name="_Д140602">#REF!</definedName>
    <definedName name="_Д140603">#REF!</definedName>
    <definedName name="_Д140700">#REF!</definedName>
    <definedName name="_Д160000">#REF!</definedName>
    <definedName name="_Д160100">#REF!</definedName>
    <definedName name="_Д160200">#REF!</definedName>
    <definedName name="_Д160300">#REF!</definedName>
    <definedName name="_Д200000">#REF!</definedName>
    <definedName name="_Д210000">#REF!</definedName>
    <definedName name="_Д210700">#REF!</definedName>
    <definedName name="_Д220000">#REF!</definedName>
    <definedName name="_Д220800">#REF!</definedName>
    <definedName name="_Д220900">#REF!</definedName>
    <definedName name="_Д230000">#REF!</definedName>
    <definedName name="_Д240000">#REF!</definedName>
    <definedName name="_Д240800">#REF!</definedName>
    <definedName name="_Д400000">#REF!</definedName>
    <definedName name="_Д410100">#REF!</definedName>
    <definedName name="_Д410400">#REF!</definedName>
    <definedName name="_Д500000">#REF!</definedName>
    <definedName name="_Д500800">#REF!</definedName>
    <definedName name="_Д500900">#REF!</definedName>
    <definedName name="_Е1000">#REF!</definedName>
    <definedName name="_Е1100">#REF!</definedName>
    <definedName name="_Е1110">#REF!</definedName>
    <definedName name="_Е1120">#REF!</definedName>
    <definedName name="_Е1130">#REF!</definedName>
    <definedName name="_Е1140">#REF!</definedName>
    <definedName name="_Е1150">#REF!</definedName>
    <definedName name="_Е1160">#REF!</definedName>
    <definedName name="_Е1161">#REF!</definedName>
    <definedName name="_Е1162">#REF!</definedName>
    <definedName name="_Е1163">#REF!</definedName>
    <definedName name="_Е1164">#REF!</definedName>
    <definedName name="_Е1170">#REF!</definedName>
    <definedName name="_Е1200">#REF!</definedName>
    <definedName name="_Е1300">#REF!</definedName>
    <definedName name="_Е1340">#REF!</definedName>
    <definedName name="_Е2000">#REF!</definedName>
    <definedName name="_Е2100">#REF!</definedName>
    <definedName name="_Е2110">#REF!</definedName>
    <definedName name="_Е2120">#REF!</definedName>
    <definedName name="_Е2130">#REF!</definedName>
    <definedName name="_Е2200">#REF!</definedName>
    <definedName name="_Е2300">#REF!</definedName>
    <definedName name="_Е3000">#REF!</definedName>
    <definedName name="_Е4000">#REF!</definedName>
    <definedName name="_ІБ900501">#REF!</definedName>
    <definedName name="_ІБ900502">#REF!</definedName>
    <definedName name="_ІВ900201">#REF!</definedName>
    <definedName name="_ІВ900202">#REF!</definedName>
    <definedName name="_ІД900101">#REF!</definedName>
    <definedName name="_ІД900102">#REF!</definedName>
    <definedName name="_ІЕ900203">#REF!</definedName>
    <definedName name="_ІЕ900300">#REF!</definedName>
    <definedName name="_ІФ900400">#REF!</definedName>
    <definedName name="_Ф100000">#REF!</definedName>
    <definedName name="_Ф101000">#REF!</definedName>
    <definedName name="_Ф102000">#REF!</definedName>
    <definedName name="_Ф201000">#REF!</definedName>
    <definedName name="_Ф201010">#REF!</definedName>
    <definedName name="_Ф201011">#REF!</definedName>
    <definedName name="_Ф201012">#REF!</definedName>
    <definedName name="_Ф201020">#REF!</definedName>
    <definedName name="_Ф201021">#REF!</definedName>
    <definedName name="_Ф201022">#REF!</definedName>
    <definedName name="_Ф201030">#REF!</definedName>
    <definedName name="_Ф201031">#REF!</definedName>
    <definedName name="_Ф201032">#REF!</definedName>
    <definedName name="_Ф202000">#REF!</definedName>
    <definedName name="_Ф202010">#REF!</definedName>
    <definedName name="_Ф202011">#REF!</definedName>
    <definedName name="_Ф202012">#REF!</definedName>
    <definedName name="_Ф203000">#REF!</definedName>
    <definedName name="_Ф203010">#REF!</definedName>
    <definedName name="_Ф203011">#REF!</definedName>
    <definedName name="_Ф203012">#REF!</definedName>
    <definedName name="_Ф204000">#REF!</definedName>
    <definedName name="_Ф205000">#REF!</definedName>
    <definedName name="_Ф206000">#REF!</definedName>
    <definedName name="_Ф206001">#REF!</definedName>
    <definedName name="_Ф206002">#REF!</definedName>
    <definedName name="const1">'[3]разом'!$V$791</definedName>
    <definedName name="const3">'[3]разом'!$V$793</definedName>
    <definedName name="const4">'[3]разом'!$V$794</definedName>
    <definedName name="const5">'[3]разом'!$V$795</definedName>
    <definedName name="const6">'[3]разом'!$V$796</definedName>
    <definedName name="const7">'[3]разом'!$V$797</definedName>
    <definedName name="CREXPORT">#REF!</definedName>
    <definedName name="Excel_BuiltIn_Print_Titles_11">'[2]Дод 30'!$A$1:$A$65529,'[2]Дод 30'!$3:$7</definedName>
    <definedName name="Excel_BuiltIn_Print_Titles_51">'[2]Дод 34'!$A$1:$A$65524,'[2]Дод 34'!$6:$7</definedName>
    <definedName name="В68">#REF!</definedName>
    <definedName name="вс">#REF!</definedName>
    <definedName name="_xlnm.Print_Titles" localSheetId="0">'Додаток 7новийПЦМ гор'!$7:$8</definedName>
    <definedName name="_xlnm.Print_Area" localSheetId="0">'Додаток 7новийПЦМ гор'!$A$1:$H$131</definedName>
  </definedNames>
  <calcPr fullCalcOnLoad="1"/>
</workbook>
</file>

<file path=xl/sharedStrings.xml><?xml version="1.0" encoding="utf-8"?>
<sst xmlns="http://schemas.openxmlformats.org/spreadsheetml/2006/main" count="387" uniqueCount="235">
  <si>
    <t>090412</t>
  </si>
  <si>
    <t>091102</t>
  </si>
  <si>
    <t>091107</t>
  </si>
  <si>
    <t>Код тимчасової класифікації видатків та кредитування місцевих бюджетів</t>
  </si>
  <si>
    <t>до рішення Кіровоградської міської ради</t>
  </si>
  <si>
    <t>Загальний                    фонд</t>
  </si>
  <si>
    <t>Спеціальний фонд</t>
  </si>
  <si>
    <t>Виконавчий комітет Кіровоградської міської ради</t>
  </si>
  <si>
    <t>Періодичні видання (газети та журнали)</t>
  </si>
  <si>
    <t>Інші засоби масової інформації</t>
  </si>
  <si>
    <t>Капітальний ремонт житлового фонду місцевих органів влади</t>
  </si>
  <si>
    <t>100302</t>
  </si>
  <si>
    <t>240604</t>
  </si>
  <si>
    <t>Інша діяльність у сфері охорони навколишнього природного середовища</t>
  </si>
  <si>
    <t>170102</t>
  </si>
  <si>
    <t>Компенсаційні виплати на пільговий проїзд автомобільним транспортом окремим категоріям громадян</t>
  </si>
  <si>
    <t>Підтримка малого і середнього підприємництва</t>
  </si>
  <si>
    <t>Інші видатки</t>
  </si>
  <si>
    <t>03</t>
  </si>
  <si>
    <t>40</t>
  </si>
  <si>
    <t>Служба у справах дітей</t>
  </si>
  <si>
    <t>090802</t>
  </si>
  <si>
    <t>Інші програми соціального захисту дітей</t>
  </si>
  <si>
    <t>090416</t>
  </si>
  <si>
    <t>091209</t>
  </si>
  <si>
    <t>Фінансова підтримка громадських організацій</t>
  </si>
  <si>
    <t>091207</t>
  </si>
  <si>
    <t>091108</t>
  </si>
  <si>
    <t>091103</t>
  </si>
  <si>
    <t>091106</t>
  </si>
  <si>
    <t>091105</t>
  </si>
  <si>
    <t>Утримання клубів підлітків за місцем проживання</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</si>
  <si>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</si>
  <si>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65</t>
  </si>
  <si>
    <t>11</t>
  </si>
  <si>
    <t>20</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</si>
  <si>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</si>
  <si>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Соціальні програми і заходи державних органів у справах молоді</t>
  </si>
  <si>
    <t>75</t>
  </si>
  <si>
    <t>10</t>
  </si>
  <si>
    <t>Управління освіти</t>
  </si>
  <si>
    <t>150101</t>
  </si>
  <si>
    <t>Капітальні вкладення</t>
  </si>
  <si>
    <t>080101</t>
  </si>
  <si>
    <t xml:space="preserve">Лікарні </t>
  </si>
  <si>
    <t>080203</t>
  </si>
  <si>
    <t>080300</t>
  </si>
  <si>
    <t>Поліклініки і амбулаторії (крім спеціалізованих поліклінік та загальних і спеціалізованих  стоматологічних поліклінік)</t>
  </si>
  <si>
    <t>080500</t>
  </si>
  <si>
    <t xml:space="preserve">Загальні і спеціалізовані стоматологічні поліклініки </t>
  </si>
  <si>
    <t>070101</t>
  </si>
  <si>
    <t>Дошкільні заклади освіти</t>
  </si>
  <si>
    <t>070201</t>
  </si>
  <si>
    <t>070301</t>
  </si>
  <si>
    <t>070401</t>
  </si>
  <si>
    <t>Позашкільні заклади освіти, заходи із позашкільної роботи з дітьми</t>
  </si>
  <si>
    <t>070804</t>
  </si>
  <si>
    <t>110201</t>
  </si>
  <si>
    <t>Бібліотеки</t>
  </si>
  <si>
    <t>110205</t>
  </si>
  <si>
    <t>Школи естетичного виховання дітей</t>
  </si>
  <si>
    <t>250404</t>
  </si>
  <si>
    <t>150202</t>
  </si>
  <si>
    <t>Програма розвитку освіти на 2011 - 2015 роки</t>
  </si>
  <si>
    <t>73</t>
  </si>
  <si>
    <t>Управління економіки</t>
  </si>
  <si>
    <t>Фінансове управління міської ради</t>
  </si>
  <si>
    <t>Програма представництва Асоціації міст Кіровоградської області та Кіровоградського регіонального відділення Асоціації міст України</t>
  </si>
  <si>
    <t>ВСЬОГО</t>
  </si>
  <si>
    <t>080800</t>
  </si>
  <si>
    <t>Центри первинної медичної (медико-санітарної) допомоги</t>
  </si>
  <si>
    <t>070806</t>
  </si>
  <si>
    <t>Інші заклади освіти</t>
  </si>
  <si>
    <t>100203</t>
  </si>
  <si>
    <t>Перинатальні центри, пологові будинки</t>
  </si>
  <si>
    <t>080000</t>
  </si>
  <si>
    <t>Охорона здоров'я</t>
  </si>
  <si>
    <t>070802</t>
  </si>
  <si>
    <t>Методична робота, інші заходи у сфері народної освіти</t>
  </si>
  <si>
    <t>13</t>
  </si>
  <si>
    <t>Утримання та навчально-тренувальна робота дитячо-юнацьких спортивних шкіл</t>
  </si>
  <si>
    <t>Секретар міської ради</t>
  </si>
  <si>
    <t>І. Марковський</t>
  </si>
  <si>
    <t>Програма розвитку земельних відносин у місті Кіровограді на 2014-2015 роки</t>
  </si>
  <si>
    <t>160101</t>
  </si>
  <si>
    <t>14</t>
  </si>
  <si>
    <t>Програма розвитку м. Кіровограда до 2015 року</t>
  </si>
  <si>
    <t>Відділ сім'ї та молоді</t>
  </si>
  <si>
    <t xml:space="preserve"> Додаток 6</t>
  </si>
  <si>
    <t xml:space="preserve">Програма природоохоронних заходів місцевого значення на 2015 рік </t>
  </si>
  <si>
    <t xml:space="preserve">Програма розвитку малого підприємництва у м. Кіровограді на 2013-2015 роки </t>
  </si>
  <si>
    <t xml:space="preserve">Програма будівництва, реконструкції, ремонту доріг та експлуатації дорожньої системи в м. Кіровограді на 2015 рік  </t>
  </si>
  <si>
    <t>Програма розвитку культури і туризму в м. Кіровограді на 2015 рік</t>
  </si>
  <si>
    <t>Програма боротьби з онкологічними захворюваннями на 2011-2016 роки</t>
  </si>
  <si>
    <t>Програма соціально правового захисту дітей та профілактики правопорушень у дитячому середовищі на 2015 рік</t>
  </si>
  <si>
    <t xml:space="preserve">Програма "Молодь Кіровограда" на 2015 - 2017 роки </t>
  </si>
  <si>
    <t>Програма підтримки сімей на 2015 - 2017 роки</t>
  </si>
  <si>
    <t>Програма відпочинку та оздоровлення дітей на 2015 - 2017 роки</t>
  </si>
  <si>
    <t>Комплексна програма діяльності Кіровоградської міської дружини  на 2015 рік</t>
  </si>
  <si>
    <t>Програма забезпечення умов діяльності депутатів Кіровоградської міської ради шостого та сьомого скликань на 2015 рік</t>
  </si>
  <si>
    <t>(грн)</t>
  </si>
  <si>
    <t>Загальноосвітні школи (в т. ч. школа-дитячий садок, інтернат при школі), спеціалізовані школи, ліцеї, гімназії, колегіуми </t>
  </si>
  <si>
    <t>Код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</si>
  <si>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</si>
  <si>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програмною/тимчасовою класифікацією видатків та кредитування місцевого бюджету</t>
  </si>
  <si>
    <t>Найменування місцевої програми</t>
  </si>
  <si>
    <t>Разом загальний та спеціальний фонди</t>
  </si>
  <si>
    <t>090000</t>
  </si>
  <si>
    <t>1090</t>
  </si>
  <si>
    <t>1030</t>
  </si>
  <si>
    <t>120000</t>
  </si>
  <si>
    <t>Засоби масової інформації</t>
  </si>
  <si>
    <t>120201</t>
  </si>
  <si>
    <t>0830</t>
  </si>
  <si>
    <t>120400</t>
  </si>
  <si>
    <t>0133</t>
  </si>
  <si>
    <t>070000</t>
  </si>
  <si>
    <t>Освіта</t>
  </si>
  <si>
    <t>0910</t>
  </si>
  <si>
    <t>0921</t>
  </si>
  <si>
    <t>0922</t>
  </si>
  <si>
    <t>Загальноосвітні школи-інтернати, загальноосвітні санаторні школи-інтернати</t>
  </si>
  <si>
    <t>0990</t>
  </si>
  <si>
    <t>Централізовані бухгалтерії обласних, міських, районних відділів освіти </t>
  </si>
  <si>
    <t>1040</t>
  </si>
  <si>
    <t>Відділ фізичної культури та спорту</t>
  </si>
  <si>
    <t>130000</t>
  </si>
  <si>
    <t>Фізична культура і спорт</t>
  </si>
  <si>
    <t>130102</t>
  </si>
  <si>
    <t>0810</t>
  </si>
  <si>
    <t>130106</t>
  </si>
  <si>
    <t>130107</t>
  </si>
  <si>
    <t>Соціальний захист та соціальне забезпечення</t>
  </si>
  <si>
    <t xml:space="preserve">Управління охорони здоров’я </t>
  </si>
  <si>
    <t>0731</t>
  </si>
  <si>
    <t>0733</t>
  </si>
  <si>
    <t>0721</t>
  </si>
  <si>
    <t>0722</t>
  </si>
  <si>
    <t>0726</t>
  </si>
  <si>
    <t>24</t>
  </si>
  <si>
    <t>Відділ культури та туризму</t>
  </si>
  <si>
    <t>110000</t>
  </si>
  <si>
    <t>Культура і мистецтво</t>
  </si>
  <si>
    <t>110103</t>
  </si>
  <si>
    <t>0822</t>
  </si>
  <si>
    <t xml:space="preserve">Філармонії, музичні колективи і ансамблі та інші мистецькі заклади та заходи </t>
  </si>
  <si>
    <t>0824</t>
  </si>
  <si>
    <t>110202</t>
  </si>
  <si>
    <t>Музеї і  виставки</t>
  </si>
  <si>
    <t>0960</t>
  </si>
  <si>
    <t xml:space="preserve">Головне управління житлово-комунального господарства </t>
  </si>
  <si>
    <t>1060</t>
  </si>
  <si>
    <t>100000</t>
  </si>
  <si>
    <t>Житлово-комунальне господарство</t>
  </si>
  <si>
    <t>100102</t>
  </si>
  <si>
    <t>0610</t>
  </si>
  <si>
    <t>0620</t>
  </si>
  <si>
    <t>Благоустрій міста</t>
  </si>
  <si>
    <t>170703</t>
  </si>
  <si>
    <t>0456</t>
  </si>
  <si>
    <t>Видатки на проведення робіт, пов'язаних з будівництвом, реконструкцією, ремонтом та утриманням автомобільних доріг</t>
  </si>
  <si>
    <t>180409</t>
  </si>
  <si>
    <t>0490</t>
  </si>
  <si>
    <t>Внески органів місцевого самоврядування у статутні капітали суб'єктів підприємницької діяльності</t>
  </si>
  <si>
    <t>44</t>
  </si>
  <si>
    <t>Управління власності та приватизації комунального майна</t>
  </si>
  <si>
    <t>47</t>
  </si>
  <si>
    <t xml:space="preserve">Управління капітального будівництва </t>
  </si>
  <si>
    <t>150000</t>
  </si>
  <si>
    <t>Будівництво</t>
  </si>
  <si>
    <t>48</t>
  </si>
  <si>
    <t xml:space="preserve">Управління містобудування та архітектури </t>
  </si>
  <si>
    <t>0443</t>
  </si>
  <si>
    <t xml:space="preserve">Розробка схем та проектних рішень масового застосування </t>
  </si>
  <si>
    <t>56</t>
  </si>
  <si>
    <t>Управління земельних відносин та охорони навколишнього природного середовища</t>
  </si>
  <si>
    <t>0421</t>
  </si>
  <si>
    <t>Проведення заходів із землеустрою</t>
  </si>
  <si>
    <t>0540</t>
  </si>
  <si>
    <t>Управління розвитку транспорту та зв'язку</t>
  </si>
  <si>
    <t>Інші видатки на соціальний захист населення</t>
  </si>
  <si>
    <t>1070</t>
  </si>
  <si>
    <t>67</t>
  </si>
  <si>
    <t xml:space="preserve">Управління з питань надзвичайних ситуацій та цивільного захисту населення міської ради </t>
  </si>
  <si>
    <t>210105</t>
  </si>
  <si>
    <t>0320</t>
  </si>
  <si>
    <t xml:space="preserve">Видатки на запобігання та ліквідацію надзвичайних ситуацій та наслідків стихійного лиха </t>
  </si>
  <si>
    <t xml:space="preserve">Інші видатки на соціальний захист населення </t>
  </si>
  <si>
    <t>0411</t>
  </si>
  <si>
    <t>Перелік місцевих програм, які фінансуватимуться за рахунок коштів  міського бюджету у 2015 році</t>
  </si>
  <si>
    <t>070601</t>
  </si>
  <si>
    <t>070803</t>
  </si>
  <si>
    <t>070808</t>
  </si>
  <si>
    <t>0941</t>
  </si>
  <si>
    <t>Допомога дітям-сиротам та дітям, позбавленим батьківського піклування, яким виповнюється 18 років</t>
  </si>
  <si>
    <t>Вищі заклади освіти І та ІІ рівнів акредитації</t>
  </si>
  <si>
    <t>Служби технічного нагляду за будівництвом і капітальним ремонтом</t>
  </si>
  <si>
    <t>Програма "Репродуктивне здоров'я населення м. Кіровограда на 2010-2015 роки"</t>
  </si>
  <si>
    <t>Програма розвитку фізичної культури і спорту в м. Кіровограді на 2015 рік</t>
  </si>
  <si>
    <t>Програма "місцевих стимулів" для працівників охорони здоров'я                                     м. Кіровограда на 2013-2017 роки</t>
  </si>
  <si>
    <t>Програма "місцевих стимулів" для працівників охорони здоров'я                                      м. Кіровограда на 2013-2017 роки</t>
  </si>
  <si>
    <t>Програма економічного і соціального розвитку по галузі охорони здоров'я                                     м. Кіровограда на 2015 рік</t>
  </si>
  <si>
    <r>
      <t>Програми і заходи центрів соціальних служб для сім</t>
    </r>
    <r>
      <rPr>
        <sz val="11"/>
        <rFont val="Arial"/>
        <family val="2"/>
      </rPr>
      <t>'</t>
    </r>
    <r>
      <rPr>
        <sz val="11"/>
        <rFont val="Times New Roman"/>
        <family val="1"/>
      </rPr>
      <t>ї, дітей та молоді</t>
    </r>
  </si>
  <si>
    <r>
      <t>Соціальні програми і заходи державних органів у справах сім</t>
    </r>
    <r>
      <rPr>
        <sz val="11"/>
        <rFont val="Arial"/>
        <family val="2"/>
      </rPr>
      <t>'</t>
    </r>
    <r>
      <rPr>
        <sz val="11"/>
        <rFont val="Times New Roman"/>
        <family val="1"/>
      </rPr>
      <t>ї</t>
    </r>
  </si>
  <si>
    <t>Програма медико-соціального забезпечення пільгових та соціально незахищених верств населення м. Кіровограда на 2015 рік</t>
  </si>
  <si>
    <t>Програма управління комунальним майном на 2015 рік</t>
  </si>
  <si>
    <t>090203</t>
  </si>
  <si>
    <t>170302</t>
  </si>
  <si>
    <t>170602</t>
  </si>
  <si>
    <t xml:space="preserve">Компенсаційні виплати за пільговий проїзд окремих категорій громадян на залізничному транспорті </t>
  </si>
  <si>
    <t xml:space="preserve">Компенсаційні виплати на пільговий проїзд електротранспортом окремим категоріям громадян </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</si>
  <si>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</si>
  <si>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Програма розвитку житлово-комунального господарства та благоустрою                                           м. Кіровограда на 2015 рік</t>
  </si>
  <si>
    <t xml:space="preserve">Програма розвитку міського пасажирського транспорту та зв'язку у                              м. Кіровограді на 2014 -2015 роки </t>
  </si>
  <si>
    <t xml:space="preserve">Програма соціального захисту та соціальної підтримки окремих категорій населення м. Кіровограда на 2015 рік </t>
  </si>
  <si>
    <t xml:space="preserve">Програма фінансового забезпечення  нагородження відзнаками Кіровоградської міської ради та виконавчого комітету в м. Кіровограді на 2015 рік </t>
  </si>
  <si>
    <t>Програма імунопрофілактики та захисту населення від інфекційних хвороб                                      на 2012-2016 роки</t>
  </si>
  <si>
    <t>Програма розвитку житлово-комунального господарства та благоустрою                                        м. Кіровограда на 2015 рік</t>
  </si>
  <si>
    <t>Програма створення та розвитку містобудівного кадастру у складі управління містобудування та архітектури Кіровоградської міської ради                                                                    на 2014 - 2015 роки</t>
  </si>
  <si>
    <t>Програма зайнятості населення м. Кіровограда на період до 2017 року</t>
  </si>
  <si>
    <t xml:space="preserve">Проведення навчально-тренувальних зборів і змагань </t>
  </si>
  <si>
    <t>100202</t>
  </si>
  <si>
    <t>Водопровідно-каналізаційне господарство</t>
  </si>
  <si>
    <t xml:space="preserve">Програма інформатизації виконавчих органів Кіровоградської міської ради                                     на 2015 рік </t>
  </si>
  <si>
    <t>Комбінати комунальних підприємств та інші підприємства житлово-комунального господарства</t>
  </si>
  <si>
    <t>Інші видатки на соціальний захист ветеранів війни та праці</t>
  </si>
  <si>
    <t>Комплексна програма підтримки учасників антитерористичної операції в східних областях України та членів їх сімей - мешканців м. Кіровограда на 2015 рік</t>
  </si>
  <si>
    <t>Комплексна програма підтримки учасників антитерористичної операції в східних областях України та членів їх сімей - мешканців м. Кіровограда  на 2015 рік</t>
  </si>
  <si>
    <t>Програма реалізації вимог Закону України "Про дозвільну систему у сфері господарської діяльності" на 2015 рік</t>
  </si>
  <si>
    <t>Проведення навчально-тренувальних зборів і змагань з неолімпійських видів спорту</t>
  </si>
  <si>
    <t>Програма запобігання надзвичайним ситуаціям та ліквідації їх наслідків                                                                                           на 2015 рік</t>
  </si>
  <si>
    <t>20 січня 2015 року № 3899</t>
  </si>
  <si>
    <t xml:space="preserve">Програма економічної підтримки засобів масової інформації міста Кіровограда на 2015 рік </t>
  </si>
  <si>
    <t>Програма з розвитку і управління персоналом в Кіровоградській міській раді на 2015 рік</t>
  </si>
  <si>
    <t>Програма соціальної підтримки, розвитку та становлення сімей, дітей та молоді м. Кіровограда на 2015 рік</t>
  </si>
</sst>
</file>

<file path=xl/styles.xml><?xml version="1.0" encoding="utf-8"?>
<styleSheet xmlns="http://schemas.openxmlformats.org/spreadsheetml/2006/main">
  <numFmts count="4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
    <numFmt numFmtId="182" formatCode="0.0%"/>
    <numFmt numFmtId="183" formatCode="#,##0.000"/>
    <numFmt numFmtId="184" formatCode="0.000"/>
    <numFmt numFmtId="185" formatCode="#,##0.0_ ;[Red]\-#,##0.0\ "/>
    <numFmt numFmtId="186" formatCode="#,##0.000_ ;[Red]\-#,##0.000\ "/>
    <numFmt numFmtId="187" formatCode="#,##0_ ;[Red]\-#,##0\ "/>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_ ;[Red]\-#,##0.00\ "/>
    <numFmt numFmtId="193" formatCode="0.0000"/>
    <numFmt numFmtId="194" formatCode="0.00000"/>
    <numFmt numFmtId="195" formatCode="0.000000"/>
    <numFmt numFmtId="196" formatCode="0.0000000"/>
    <numFmt numFmtId="197" formatCode="_-* #,##0.0\ _г_р_н_._-;\-* #,##0.0\ _г_р_н_._-;_-* &quot;-&quot;??\ _г_р_н_._-;_-@_-"/>
    <numFmt numFmtId="198" formatCode="_-* #,##0\ _г_р_н_._-;\-* #,##0\ _г_р_н_._-;_-* &quot;-&quot;??\ _г_р_н_._-;_-@_-"/>
    <numFmt numFmtId="199" formatCode="#,##0.0000_ ;[Red]\-#,##0.0000\ "/>
    <numFmt numFmtId="200" formatCode="_-* #,##0.000\ _г_р_н_._-;\-* #,##0.000\ _г_р_н_._-;_-* &quot;-&quot;??\ _г_р_н_._-;_-@_-"/>
    <numFmt numFmtId="201" formatCode="_-* #,##0.0000\ _г_р_н_._-;\-* #,##0.0000\ _г_р_н_._-;_-* &quot;-&quot;??\ _г_р_н_._-;_-@_-"/>
    <numFmt numFmtId="202" formatCode="0.0_ ;[Red]\-0.0\ "/>
    <numFmt numFmtId="203" formatCode="_-* #,##0.00\ _р_._-;\-* #,##0.00\ _р_._-;_-* &quot;-&quot;??\ _р_._-;_-@_-"/>
  </numFmts>
  <fonts count="55">
    <font>
      <sz val="10"/>
      <name val="Arial Cyr"/>
      <family val="0"/>
    </font>
    <font>
      <sz val="10"/>
      <name val="Times New Roman"/>
      <family val="1"/>
    </font>
    <font>
      <b/>
      <sz val="10"/>
      <name val="Times New Roman"/>
      <family val="1"/>
    </font>
    <font>
      <u val="single"/>
      <sz val="10"/>
      <color indexed="12"/>
      <name val="Arial Cyr"/>
      <family val="0"/>
    </font>
    <font>
      <u val="single"/>
      <sz val="10"/>
      <color indexed="36"/>
      <name val="Arial Cyr"/>
      <family val="0"/>
    </font>
    <font>
      <b/>
      <sz val="11"/>
      <name val="Times New Roman"/>
      <family val="1"/>
    </font>
    <font>
      <sz val="11"/>
      <name val="Times New Roman"/>
      <family val="1"/>
    </font>
    <font>
      <sz val="12"/>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name val="Helv"/>
      <family val="0"/>
    </font>
    <font>
      <sz val="11"/>
      <color indexed="8"/>
      <name val="Calibri"/>
      <family val="2"/>
    </font>
    <font>
      <sz val="11"/>
      <color indexed="9"/>
      <name val="Calibri"/>
      <family val="2"/>
    </font>
    <font>
      <sz val="11"/>
      <color indexed="54"/>
      <name val="Calibri"/>
      <family val="2"/>
    </font>
    <font>
      <sz val="11"/>
      <color indexed="17"/>
      <name val="Calibri"/>
      <family val="2"/>
    </font>
    <font>
      <sz val="11"/>
      <color indexed="52"/>
      <name val="Calibri"/>
      <family val="2"/>
    </font>
    <font>
      <b/>
      <sz val="11"/>
      <color indexed="8"/>
      <name val="Calibri"/>
      <family val="2"/>
    </font>
    <font>
      <b/>
      <sz val="11"/>
      <color indexed="9"/>
      <name val="Calibri"/>
      <family val="2"/>
    </font>
    <font>
      <b/>
      <sz val="18"/>
      <color indexed="49"/>
      <name val="Cambria"/>
      <family val="2"/>
    </font>
    <font>
      <sz val="11"/>
      <color indexed="19"/>
      <name val="Calibri"/>
      <family val="2"/>
    </font>
    <font>
      <b/>
      <sz val="11"/>
      <color indexed="52"/>
      <name val="Calibri"/>
      <family val="2"/>
    </font>
    <font>
      <sz val="11"/>
      <color indexed="20"/>
      <name val="Calibri"/>
      <family val="2"/>
    </font>
    <font>
      <b/>
      <sz val="11"/>
      <color indexed="23"/>
      <name val="Calibri"/>
      <family val="2"/>
    </font>
    <font>
      <sz val="11"/>
      <color indexed="10"/>
      <name val="Calibri"/>
      <family val="2"/>
    </font>
    <font>
      <i/>
      <sz val="11"/>
      <color indexed="63"/>
      <name val="Calibri"/>
      <family val="2"/>
    </font>
    <font>
      <sz val="12"/>
      <name val="UkrainianPragmatica"/>
      <family val="0"/>
    </font>
    <font>
      <sz val="12"/>
      <name val="Times New Roman Cyr"/>
      <family val="0"/>
    </font>
    <font>
      <sz val="10"/>
      <color indexed="8"/>
      <name val="ARIAL"/>
      <family val="0"/>
    </font>
    <font>
      <sz val="10"/>
      <color indexed="8"/>
      <name val="Times New Roman"/>
      <family val="1"/>
    </font>
    <font>
      <sz val="8"/>
      <name val="Arial Cyr"/>
      <family val="0"/>
    </font>
    <font>
      <sz val="8"/>
      <name val="Times New Roman"/>
      <family val="1"/>
    </font>
    <font>
      <b/>
      <sz val="8"/>
      <name val="Times New Roman"/>
      <family val="1"/>
    </font>
    <font>
      <i/>
      <sz val="10"/>
      <name val="Times New Roman"/>
      <family val="1"/>
    </font>
    <font>
      <sz val="13"/>
      <name val="Times New Roman"/>
      <family val="1"/>
    </font>
    <font>
      <b/>
      <sz val="12"/>
      <name val="Times New Roman"/>
      <family val="1"/>
    </font>
    <font>
      <b/>
      <sz val="14"/>
      <color indexed="8"/>
      <name val="Times New Roman"/>
      <family val="1"/>
    </font>
    <font>
      <b/>
      <sz val="11"/>
      <color indexed="8"/>
      <name val="Times New Roman"/>
      <family val="1"/>
    </font>
    <font>
      <sz val="11"/>
      <color indexed="8"/>
      <name val="Times New Roman"/>
      <family val="1"/>
    </font>
    <font>
      <sz val="11"/>
      <name val="Arial"/>
      <family val="2"/>
    </font>
    <font>
      <i/>
      <sz val="10"/>
      <color indexed="8"/>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60"/>
        <bgColor indexed="64"/>
      </patternFill>
    </fill>
    <fill>
      <patternFill patternType="solid">
        <fgColor indexed="6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13"/>
        <bgColor indexed="64"/>
      </patternFill>
    </fill>
    <fill>
      <patternFill patternType="solid">
        <fgColor indexed="54"/>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double">
        <color indexed="23"/>
      </left>
      <right style="double">
        <color indexed="23"/>
      </right>
      <top style="double">
        <color indexed="23"/>
      </top>
      <bottom style="double">
        <color indexed="23"/>
      </bottom>
    </border>
    <border>
      <left style="double">
        <color indexed="63"/>
      </left>
      <right style="double">
        <color indexed="63"/>
      </right>
      <top style="double">
        <color indexed="63"/>
      </top>
      <bottom style="double">
        <color indexed="63"/>
      </bottom>
    </border>
    <border>
      <left>
        <color indexed="63"/>
      </left>
      <right>
        <color indexed="63"/>
      </right>
      <top style="thin">
        <color indexed="49"/>
      </top>
      <bottom style="double">
        <color indexed="49"/>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color indexed="63"/>
      </top>
      <bottom style="medium"/>
    </border>
    <border>
      <left style="thin"/>
      <right style="thin"/>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medium"/>
      <top>
        <color indexed="63"/>
      </top>
      <bottom style="medium"/>
    </border>
    <border>
      <left style="thin"/>
      <right style="thin"/>
      <top>
        <color indexed="63"/>
      </top>
      <bottom>
        <color indexed="63"/>
      </bottom>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style="thin"/>
      <bottom>
        <color indexed="63"/>
      </bottom>
    </border>
    <border>
      <left style="medium"/>
      <right style="thin"/>
      <top>
        <color indexed="63"/>
      </top>
      <bottom>
        <color indexed="63"/>
      </bottom>
    </border>
  </borders>
  <cellStyleXfs count="115">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5" fillId="0" borderId="0">
      <alignment/>
      <protection/>
    </xf>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5"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26" fillId="14"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4" borderId="0" applyNumberFormat="0" applyBorder="0" applyAlignment="0" applyProtection="0"/>
    <xf numFmtId="0" fontId="26" fillId="10" borderId="0" applyNumberFormat="0" applyBorder="0" applyAlignment="0" applyProtection="0"/>
    <xf numFmtId="0" fontId="26" fillId="7" borderId="0" applyNumberFormat="0" applyBorder="0" applyAlignment="0" applyProtection="0"/>
    <xf numFmtId="0" fontId="9" fillId="15"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27" fillId="17"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14" borderId="0" applyNumberFormat="0" applyBorder="0" applyAlignment="0" applyProtection="0"/>
    <xf numFmtId="0" fontId="27" fillId="17" borderId="0" applyNumberFormat="0" applyBorder="0" applyAlignment="0" applyProtection="0"/>
    <xf numFmtId="0" fontId="27" fillId="7" borderId="0" applyNumberFormat="0" applyBorder="0" applyAlignment="0" applyProtection="0"/>
    <xf numFmtId="0" fontId="0" fillId="0" borderId="0">
      <alignment/>
      <protection/>
    </xf>
    <xf numFmtId="0" fontId="9" fillId="9"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27" fillId="17" borderId="0" applyNumberFormat="0" applyBorder="0" applyAlignment="0" applyProtection="0"/>
    <xf numFmtId="0" fontId="27" fillId="19"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8" fillId="7" borderId="1" applyNumberFormat="0" applyAlignment="0" applyProtection="0"/>
    <xf numFmtId="0" fontId="10" fillId="7" borderId="2" applyNumberFormat="0" applyAlignment="0" applyProtection="0"/>
    <xf numFmtId="0" fontId="11" fillId="14" borderId="1" applyNumberFormat="0" applyAlignment="0" applyProtection="0"/>
    <xf numFmtId="0" fontId="12" fillId="14" borderId="2" applyNumberFormat="0" applyAlignment="0" applyProtection="0"/>
    <xf numFmtId="0" fontId="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9"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30" fillId="0" borderId="6" applyNumberFormat="0" applyFill="0" applyAlignment="0" applyProtection="0"/>
    <xf numFmtId="0" fontId="16" fillId="0" borderId="7" applyNumberFormat="0" applyFill="0" applyAlignment="0" applyProtection="0"/>
    <xf numFmtId="0" fontId="32" fillId="24" borderId="8" applyNumberFormat="0" applyAlignment="0" applyProtection="0"/>
    <xf numFmtId="0" fontId="17" fillId="24" borderId="9" applyNumberFormat="0" applyAlignment="0" applyProtection="0"/>
    <xf numFmtId="0" fontId="33" fillId="0" borderId="0" applyNumberFormat="0" applyFill="0" applyBorder="0" applyAlignment="0" applyProtection="0"/>
    <xf numFmtId="0" fontId="18" fillId="0" borderId="0" applyNumberFormat="0" applyFill="0" applyBorder="0" applyAlignment="0" applyProtection="0"/>
    <xf numFmtId="0" fontId="19" fillId="25" borderId="0" applyNumberFormat="0" applyBorder="0" applyAlignment="0" applyProtection="0"/>
    <xf numFmtId="0" fontId="35" fillId="8" borderId="1" applyNumberFormat="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4" fillId="0" borderId="0" applyNumberFormat="0" applyFill="0" applyBorder="0" applyAlignment="0" applyProtection="0"/>
    <xf numFmtId="0" fontId="31" fillId="0" borderId="10" applyNumberFormat="0" applyFill="0" applyAlignment="0" applyProtection="0"/>
    <xf numFmtId="0" fontId="20" fillId="3" borderId="0" applyNumberFormat="0" applyBorder="0" applyAlignment="0" applyProtection="0"/>
    <xf numFmtId="0" fontId="36" fillId="3" borderId="0" applyNumberFormat="0" applyBorder="0" applyAlignment="0" applyProtection="0"/>
    <xf numFmtId="0" fontId="21" fillId="0" borderId="0" applyNumberFormat="0" applyFill="0" applyBorder="0" applyAlignment="0" applyProtection="0"/>
    <xf numFmtId="0" fontId="0" fillId="26" borderId="11" applyNumberFormat="0" applyFont="0" applyAlignment="0" applyProtection="0"/>
    <xf numFmtId="0" fontId="0" fillId="26" borderId="11" applyNumberFormat="0" applyFont="0" applyAlignment="0" applyProtection="0"/>
    <xf numFmtId="9" fontId="0" fillId="0" borderId="0" applyFont="0" applyFill="0" applyBorder="0" applyAlignment="0" applyProtection="0"/>
    <xf numFmtId="0" fontId="37" fillId="8" borderId="2" applyNumberFormat="0" applyAlignment="0" applyProtection="0"/>
    <xf numFmtId="0" fontId="22" fillId="0" borderId="6" applyNumberFormat="0" applyFill="0" applyAlignment="0" applyProtection="0"/>
    <xf numFmtId="0" fontId="34" fillId="25" borderId="0" applyNumberFormat="0" applyBorder="0" applyAlignment="0" applyProtection="0"/>
    <xf numFmtId="0" fontId="25" fillId="0" borderId="0">
      <alignment/>
      <protection/>
    </xf>
    <xf numFmtId="0" fontId="38" fillId="0" borderId="0" applyNumberFormat="0" applyFill="0" applyBorder="0" applyAlignment="0" applyProtection="0"/>
    <xf numFmtId="0" fontId="39" fillId="0" borderId="0" applyNumberFormat="0" applyFill="0" applyBorder="0" applyAlignment="0" applyProtection="0"/>
    <xf numFmtId="0" fontId="23" fillId="0" borderId="0" applyNumberFormat="0" applyFill="0" applyBorder="0" applyAlignment="0" applyProtection="0"/>
    <xf numFmtId="41" fontId="0" fillId="0" borderId="0" applyFont="0" applyFill="0" applyBorder="0" applyAlignment="0" applyProtection="0"/>
    <xf numFmtId="203" fontId="4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4" fillId="4" borderId="0" applyNumberFormat="0" applyBorder="0" applyAlignment="0" applyProtection="0"/>
  </cellStyleXfs>
  <cellXfs count="122">
    <xf numFmtId="0" fontId="0" fillId="0" borderId="0" xfId="0" applyAlignment="1">
      <alignment/>
    </xf>
    <xf numFmtId="0" fontId="1" fillId="0" borderId="0" xfId="0" applyFont="1" applyAlignment="1">
      <alignment/>
    </xf>
    <xf numFmtId="0" fontId="6" fillId="0" borderId="0" xfId="0" applyFont="1" applyAlignment="1">
      <alignment/>
    </xf>
    <xf numFmtId="0" fontId="7" fillId="0" borderId="0" xfId="0" applyFont="1" applyAlignment="1">
      <alignment/>
    </xf>
    <xf numFmtId="0" fontId="7" fillId="0" borderId="0" xfId="0" applyFont="1" applyBorder="1" applyAlignment="1">
      <alignment horizontal="center" vertical="center"/>
    </xf>
    <xf numFmtId="0" fontId="1" fillId="0" borderId="0" xfId="0" applyFont="1" applyBorder="1" applyAlignment="1">
      <alignment/>
    </xf>
    <xf numFmtId="0" fontId="1" fillId="0" borderId="0" xfId="0" applyFont="1" applyFill="1" applyAlignment="1">
      <alignment/>
    </xf>
    <xf numFmtId="0" fontId="1" fillId="0" borderId="0" xfId="0" applyFont="1" applyAlignment="1">
      <alignment/>
    </xf>
    <xf numFmtId="0" fontId="47" fillId="0" borderId="0" xfId="0" applyFont="1" applyAlignment="1">
      <alignment/>
    </xf>
    <xf numFmtId="0" fontId="46" fillId="0" borderId="12" xfId="0" applyFont="1" applyBorder="1" applyAlignment="1">
      <alignment horizontal="center" vertical="center" wrapText="1"/>
    </xf>
    <xf numFmtId="4" fontId="6" fillId="0" borderId="12" xfId="0" applyNumberFormat="1" applyFont="1" applyFill="1" applyBorder="1" applyAlignment="1">
      <alignment horizontal="center" vertical="center"/>
    </xf>
    <xf numFmtId="4" fontId="6" fillId="0" borderId="13" xfId="0" applyNumberFormat="1" applyFont="1" applyFill="1" applyBorder="1" applyAlignment="1">
      <alignment horizontal="center" vertical="center" wrapText="1"/>
    </xf>
    <xf numFmtId="4" fontId="5" fillId="0" borderId="12" xfId="0" applyNumberFormat="1" applyFont="1" applyFill="1" applyBorder="1" applyAlignment="1">
      <alignment horizontal="center" vertical="center"/>
    </xf>
    <xf numFmtId="0" fontId="5" fillId="0" borderId="12" xfId="0" applyFont="1" applyFill="1" applyBorder="1" applyAlignment="1">
      <alignment vertical="center" wrapText="1"/>
    </xf>
    <xf numFmtId="0" fontId="6" fillId="0" borderId="12" xfId="15" applyFont="1" applyFill="1" applyBorder="1" applyAlignment="1">
      <alignment horizontal="left" vertical="top" wrapText="1"/>
      <protection/>
    </xf>
    <xf numFmtId="4" fontId="5" fillId="0" borderId="12" xfId="0" applyNumberFormat="1" applyFont="1" applyFill="1" applyBorder="1" applyAlignment="1">
      <alignment horizontal="center" vertical="center" wrapText="1"/>
    </xf>
    <xf numFmtId="4" fontId="6" fillId="0" borderId="12" xfId="0" applyNumberFormat="1" applyFont="1" applyFill="1" applyBorder="1" applyAlignment="1">
      <alignment horizontal="center" vertical="center" wrapText="1"/>
    </xf>
    <xf numFmtId="0" fontId="6" fillId="0" borderId="12" xfId="0" applyFont="1" applyFill="1" applyBorder="1" applyAlignment="1">
      <alignment vertical="center" wrapText="1"/>
    </xf>
    <xf numFmtId="0" fontId="43" fillId="0" borderId="0" xfId="0" applyFont="1" applyBorder="1" applyAlignment="1">
      <alignment horizontal="center" vertical="center" wrapText="1"/>
    </xf>
    <xf numFmtId="0" fontId="2" fillId="0" borderId="0" xfId="0" applyFont="1" applyFill="1" applyAlignment="1">
      <alignment/>
    </xf>
    <xf numFmtId="0" fontId="2" fillId="0" borderId="0" xfId="0" applyFont="1" applyAlignment="1">
      <alignment/>
    </xf>
    <xf numFmtId="4" fontId="5" fillId="0" borderId="13" xfId="0" applyNumberFormat="1" applyFont="1" applyFill="1" applyBorder="1" applyAlignment="1">
      <alignment horizontal="center" vertical="center" wrapText="1"/>
    </xf>
    <xf numFmtId="0" fontId="6" fillId="0" borderId="12" xfId="15" applyFont="1" applyFill="1" applyBorder="1" applyAlignment="1">
      <alignment horizontal="left" vertical="center" wrapText="1"/>
      <protection/>
    </xf>
    <xf numFmtId="4" fontId="1" fillId="0" borderId="0" xfId="0" applyNumberFormat="1" applyFont="1" applyAlignment="1">
      <alignment/>
    </xf>
    <xf numFmtId="4" fontId="6" fillId="0" borderId="13" xfId="0" applyNumberFormat="1" applyFont="1" applyFill="1" applyBorder="1" applyAlignment="1">
      <alignment horizontal="center" vertical="center"/>
    </xf>
    <xf numFmtId="0" fontId="2" fillId="0" borderId="0" xfId="0" applyFont="1" applyAlignment="1">
      <alignment/>
    </xf>
    <xf numFmtId="0" fontId="6" fillId="0" borderId="12" xfId="0" applyFont="1" applyFill="1" applyBorder="1" applyAlignment="1">
      <alignment wrapText="1"/>
    </xf>
    <xf numFmtId="0" fontId="7" fillId="0" borderId="0" xfId="94" applyFont="1" applyAlignment="1">
      <alignment vertical="center" wrapText="1"/>
      <protection/>
    </xf>
    <xf numFmtId="4" fontId="1" fillId="0" borderId="0" xfId="0" applyNumberFormat="1" applyFont="1" applyFill="1" applyBorder="1" applyAlignment="1">
      <alignment/>
    </xf>
    <xf numFmtId="4" fontId="1" fillId="0" borderId="0" xfId="0" applyNumberFormat="1" applyFont="1" applyBorder="1" applyAlignment="1">
      <alignment/>
    </xf>
    <xf numFmtId="0" fontId="1" fillId="0" borderId="12" xfId="0" applyFont="1" applyFill="1" applyBorder="1" applyAlignment="1">
      <alignment horizontal="center" vertical="center" wrapText="1"/>
    </xf>
    <xf numFmtId="0" fontId="1" fillId="0" borderId="0" xfId="0" applyFont="1" applyFill="1" applyAlignment="1">
      <alignment/>
    </xf>
    <xf numFmtId="0" fontId="7" fillId="0" borderId="0" xfId="0" applyFont="1" applyFill="1" applyBorder="1" applyAlignment="1">
      <alignment horizontal="center" vertical="center"/>
    </xf>
    <xf numFmtId="0" fontId="48" fillId="0" borderId="0" xfId="0" applyFont="1" applyFill="1" applyAlignment="1">
      <alignment/>
    </xf>
    <xf numFmtId="49" fontId="5" fillId="0" borderId="12"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49" fontId="2" fillId="0" borderId="14" xfId="0" applyNumberFormat="1" applyFont="1" applyFill="1" applyBorder="1" applyAlignment="1" applyProtection="1">
      <alignment horizontal="center" vertical="center"/>
      <protection locked="0"/>
    </xf>
    <xf numFmtId="49" fontId="2" fillId="0" borderId="12" xfId="0" applyNumberFormat="1" applyFont="1" applyFill="1" applyBorder="1" applyAlignment="1" applyProtection="1">
      <alignment horizontal="center" vertical="center"/>
      <protection locked="0"/>
    </xf>
    <xf numFmtId="0" fontId="6" fillId="0" borderId="12" xfId="0" applyFont="1" applyFill="1" applyBorder="1" applyAlignment="1">
      <alignment horizontal="left" vertical="center" wrapText="1"/>
    </xf>
    <xf numFmtId="0" fontId="7" fillId="0" borderId="0" xfId="0" applyFont="1" applyAlignment="1">
      <alignment horizontal="center"/>
    </xf>
    <xf numFmtId="0" fontId="1" fillId="0" borderId="15" xfId="0" applyFont="1" applyBorder="1" applyAlignment="1">
      <alignment/>
    </xf>
    <xf numFmtId="0" fontId="1" fillId="0" borderId="16" xfId="0" applyFont="1" applyBorder="1" applyAlignment="1">
      <alignment/>
    </xf>
    <xf numFmtId="0" fontId="49" fillId="0" borderId="16" xfId="0" applyFont="1" applyBorder="1" applyAlignment="1">
      <alignment horizontal="center" vertical="center"/>
    </xf>
    <xf numFmtId="4" fontId="5" fillId="0" borderId="16" xfId="0" applyNumberFormat="1" applyFont="1" applyFill="1" applyBorder="1" applyAlignment="1">
      <alignment horizontal="center" vertical="center"/>
    </xf>
    <xf numFmtId="4" fontId="43" fillId="0" borderId="0"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51" fillId="0" borderId="12" xfId="0" applyFont="1" applyBorder="1" applyAlignment="1">
      <alignment horizontal="center" vertical="center" wrapText="1"/>
    </xf>
    <xf numFmtId="49" fontId="6" fillId="0" borderId="12" xfId="0" applyNumberFormat="1" applyFont="1" applyFill="1" applyBorder="1" applyAlignment="1">
      <alignment horizontal="justify" vertical="center" wrapText="1"/>
    </xf>
    <xf numFmtId="0" fontId="6" fillId="0" borderId="12" xfId="0" applyFont="1" applyFill="1" applyBorder="1" applyAlignment="1">
      <alignment horizontal="justify" vertical="center" wrapText="1"/>
    </xf>
    <xf numFmtId="49" fontId="5" fillId="0" borderId="12" xfId="0" applyNumberFormat="1" applyFont="1" applyFill="1" applyBorder="1" applyAlignment="1">
      <alignment horizontal="justify" vertical="center" wrapText="1"/>
    </xf>
    <xf numFmtId="49" fontId="5" fillId="0" borderId="12" xfId="0" applyNumberFormat="1" applyFont="1" applyFill="1" applyBorder="1" applyAlignment="1" applyProtection="1">
      <alignment horizontal="justify" vertical="center" wrapText="1"/>
      <protection locked="0"/>
    </xf>
    <xf numFmtId="0" fontId="5" fillId="0" borderId="12" xfId="0" applyFont="1" applyFill="1" applyBorder="1" applyAlignment="1">
      <alignment horizontal="justify" vertical="center" wrapText="1"/>
    </xf>
    <xf numFmtId="0" fontId="6" fillId="0" borderId="12" xfId="0" applyFont="1" applyFill="1" applyBorder="1" applyAlignment="1">
      <alignment horizontal="justify" wrapText="1"/>
    </xf>
    <xf numFmtId="49" fontId="5" fillId="0" borderId="12" xfId="0" applyNumberFormat="1" applyFont="1" applyFill="1" applyBorder="1" applyAlignment="1">
      <alignment horizontal="justify" vertical="top" wrapText="1"/>
    </xf>
    <xf numFmtId="0" fontId="5" fillId="0" borderId="12" xfId="0"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18" xfId="0" applyNumberFormat="1" applyFont="1" applyFill="1" applyBorder="1" applyAlignment="1">
      <alignment horizontal="center" vertical="center" wrapText="1"/>
    </xf>
    <xf numFmtId="49" fontId="6" fillId="0" borderId="18" xfId="0" applyNumberFormat="1" applyFont="1" applyFill="1" applyBorder="1" applyAlignment="1">
      <alignment horizontal="justify" vertical="center" wrapText="1"/>
    </xf>
    <xf numFmtId="0" fontId="6" fillId="0" borderId="18" xfId="0" applyFont="1" applyFill="1" applyBorder="1" applyAlignment="1">
      <alignment vertical="center" wrapText="1"/>
    </xf>
    <xf numFmtId="4" fontId="6" fillId="0" borderId="18" xfId="0" applyNumberFormat="1" applyFont="1" applyFill="1" applyBorder="1" applyAlignment="1">
      <alignment horizontal="center" vertical="center"/>
    </xf>
    <xf numFmtId="4" fontId="6" fillId="0" borderId="19" xfId="0" applyNumberFormat="1" applyFont="1" applyFill="1" applyBorder="1" applyAlignment="1">
      <alignment horizontal="center" vertical="center" wrapText="1"/>
    </xf>
    <xf numFmtId="49" fontId="6" fillId="0" borderId="12" xfId="0" applyNumberFormat="1" applyFont="1" applyFill="1" applyBorder="1" applyAlignment="1">
      <alignment horizontal="justify" vertical="top" wrapText="1"/>
    </xf>
    <xf numFmtId="49" fontId="1" fillId="0" borderId="14" xfId="0" applyNumberFormat="1" applyFont="1" applyFill="1" applyBorder="1" applyAlignment="1" applyProtection="1">
      <alignment horizontal="center" vertical="center"/>
      <protection locked="0"/>
    </xf>
    <xf numFmtId="49" fontId="1" fillId="0" borderId="12" xfId="0" applyNumberFormat="1" applyFont="1" applyFill="1" applyBorder="1" applyAlignment="1" applyProtection="1">
      <alignment horizontal="center" vertical="center"/>
      <protection locked="0"/>
    </xf>
    <xf numFmtId="49" fontId="6" fillId="0" borderId="12" xfId="0" applyNumberFormat="1" applyFont="1" applyFill="1" applyBorder="1" applyAlignment="1" applyProtection="1">
      <alignment horizontal="justify" vertical="center" wrapText="1"/>
      <protection locked="0"/>
    </xf>
    <xf numFmtId="49" fontId="1" fillId="0" borderId="14"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0" fontId="52" fillId="0" borderId="12" xfId="0" applyFont="1" applyBorder="1" applyAlignment="1">
      <alignment horizontal="left" vertical="center" wrapText="1"/>
    </xf>
    <xf numFmtId="0" fontId="6" fillId="0" borderId="12" xfId="0" applyFont="1" applyBorder="1" applyAlignment="1">
      <alignment horizontal="left" vertical="center" wrapText="1"/>
    </xf>
    <xf numFmtId="0" fontId="43" fillId="0" borderId="0" xfId="0" applyFont="1" applyFill="1" applyBorder="1" applyAlignment="1">
      <alignment horizontal="center" vertical="center" wrapText="1"/>
    </xf>
    <xf numFmtId="0" fontId="54" fillId="0" borderId="0" xfId="0" applyFont="1" applyBorder="1" applyAlignment="1">
      <alignment horizontal="center" vertical="center" wrapText="1"/>
    </xf>
    <xf numFmtId="4" fontId="47" fillId="0" borderId="0" xfId="0" applyNumberFormat="1" applyFont="1" applyBorder="1" applyAlignment="1">
      <alignment/>
    </xf>
    <xf numFmtId="4" fontId="6" fillId="0" borderId="12" xfId="0" applyNumberFormat="1" applyFont="1" applyFill="1" applyBorder="1" applyAlignment="1">
      <alignment vertical="center"/>
    </xf>
    <xf numFmtId="49" fontId="1" fillId="0" borderId="20" xfId="0" applyNumberFormat="1" applyFont="1" applyFill="1" applyBorder="1" applyAlignment="1" applyProtection="1">
      <alignment horizontal="center" vertical="center"/>
      <protection locked="0"/>
    </xf>
    <xf numFmtId="49" fontId="1" fillId="0" borderId="21" xfId="0" applyNumberFormat="1" applyFont="1" applyFill="1" applyBorder="1" applyAlignment="1" applyProtection="1">
      <alignment horizontal="center" vertical="center"/>
      <protection locked="0"/>
    </xf>
    <xf numFmtId="0" fontId="6" fillId="0" borderId="21" xfId="0" applyFont="1" applyFill="1" applyBorder="1" applyAlignment="1">
      <alignment vertical="center" wrapText="1"/>
    </xf>
    <xf numFmtId="4" fontId="6" fillId="0" borderId="21" xfId="0" applyNumberFormat="1" applyFont="1" applyFill="1" applyBorder="1" applyAlignment="1">
      <alignment horizontal="center" vertical="center"/>
    </xf>
    <xf numFmtId="4" fontId="6" fillId="0" borderId="22" xfId="0" applyNumberFormat="1" applyFont="1" applyFill="1" applyBorder="1" applyAlignment="1">
      <alignment horizontal="center" vertical="center" wrapText="1"/>
    </xf>
    <xf numFmtId="0" fontId="6" fillId="0" borderId="23" xfId="0" applyFont="1" applyFill="1" applyBorder="1" applyAlignment="1">
      <alignment horizontal="justify" vertical="center" wrapText="1"/>
    </xf>
    <xf numFmtId="4" fontId="6" fillId="0" borderId="24" xfId="0" applyNumberFormat="1" applyFont="1" applyFill="1" applyBorder="1" applyAlignment="1">
      <alignment horizontal="center" vertical="center"/>
    </xf>
    <xf numFmtId="49" fontId="6" fillId="0" borderId="23" xfId="0" applyNumberFormat="1" applyFont="1" applyFill="1" applyBorder="1" applyAlignment="1" applyProtection="1">
      <alignment horizontal="justify" vertical="center" wrapText="1"/>
      <protection locked="0"/>
    </xf>
    <xf numFmtId="0" fontId="6" fillId="0" borderId="25" xfId="0" applyFont="1" applyFill="1" applyBorder="1" applyAlignment="1">
      <alignment vertical="center" wrapText="1"/>
    </xf>
    <xf numFmtId="49" fontId="1" fillId="0" borderId="23" xfId="0" applyNumberFormat="1" applyFont="1" applyFill="1" applyBorder="1" applyAlignment="1">
      <alignment horizontal="justify" vertical="top" wrapText="1"/>
    </xf>
    <xf numFmtId="0" fontId="5" fillId="0" borderId="21" xfId="0" applyFont="1" applyFill="1" applyBorder="1" applyAlignment="1">
      <alignment vertical="center" wrapText="1"/>
    </xf>
    <xf numFmtId="49" fontId="6" fillId="0" borderId="23" xfId="0" applyNumberFormat="1" applyFont="1" applyFill="1" applyBorder="1" applyAlignment="1">
      <alignment horizontal="justify" vertical="center" wrapText="1"/>
    </xf>
    <xf numFmtId="49" fontId="6" fillId="0" borderId="26" xfId="0" applyNumberFormat="1" applyFont="1" applyFill="1" applyBorder="1" applyAlignment="1" applyProtection="1">
      <alignment horizontal="justify" vertical="center" wrapText="1"/>
      <protection locked="0"/>
    </xf>
    <xf numFmtId="4" fontId="6" fillId="0" borderId="27" xfId="0" applyNumberFormat="1" applyFont="1" applyFill="1" applyBorder="1" applyAlignment="1">
      <alignment horizontal="center" vertical="center"/>
    </xf>
    <xf numFmtId="0" fontId="6" fillId="0" borderId="23" xfId="0" applyFont="1" applyFill="1" applyBorder="1" applyAlignment="1">
      <alignment horizontal="justify" wrapText="1"/>
    </xf>
    <xf numFmtId="4" fontId="6" fillId="0" borderId="24" xfId="0" applyNumberFormat="1" applyFont="1" applyFill="1" applyBorder="1" applyAlignment="1">
      <alignment horizontal="center" vertical="center" wrapText="1"/>
    </xf>
    <xf numFmtId="4" fontId="6" fillId="0" borderId="27" xfId="0" applyNumberFormat="1" applyFont="1" applyFill="1" applyBorder="1" applyAlignment="1">
      <alignment horizontal="center" vertical="center" wrapText="1"/>
    </xf>
    <xf numFmtId="4" fontId="5" fillId="0" borderId="13" xfId="0" applyNumberFormat="1" applyFont="1" applyFill="1" applyBorder="1" applyAlignment="1">
      <alignment horizontal="center" vertical="center"/>
    </xf>
    <xf numFmtId="4" fontId="5" fillId="0" borderId="28" xfId="0" applyNumberFormat="1" applyFont="1" applyFill="1" applyBorder="1" applyAlignment="1">
      <alignment horizontal="center" vertical="center"/>
    </xf>
    <xf numFmtId="0" fontId="6" fillId="0" borderId="25" xfId="15" applyFont="1" applyFill="1" applyBorder="1" applyAlignment="1">
      <alignment horizontal="left" vertical="center" wrapText="1"/>
      <protection/>
    </xf>
    <xf numFmtId="0" fontId="6" fillId="0" borderId="21" xfId="15" applyFont="1" applyFill="1" applyBorder="1" applyAlignment="1">
      <alignment horizontal="left" vertical="center" wrapText="1"/>
      <protection/>
    </xf>
    <xf numFmtId="0" fontId="6" fillId="0" borderId="25"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48" fillId="0" borderId="0" xfId="0" applyFont="1" applyAlignment="1">
      <alignment horizontal="center"/>
    </xf>
    <xf numFmtId="49" fontId="48" fillId="0" borderId="0" xfId="15" applyNumberFormat="1" applyFont="1" applyBorder="1" applyAlignment="1">
      <alignment horizontal="left" vertical="center" wrapText="1"/>
      <protection/>
    </xf>
    <xf numFmtId="0" fontId="1" fillId="0" borderId="0" xfId="0" applyFont="1" applyAlignment="1">
      <alignment/>
    </xf>
    <xf numFmtId="0" fontId="1" fillId="0" borderId="30" xfId="0" applyFont="1" applyBorder="1" applyAlignment="1">
      <alignment horizontal="center" vertical="center" wrapText="1"/>
    </xf>
    <xf numFmtId="0" fontId="1" fillId="0" borderId="12" xfId="0" applyFont="1" applyBorder="1" applyAlignment="1">
      <alignment horizontal="center" vertical="center" wrapText="1"/>
    </xf>
    <xf numFmtId="0" fontId="50" fillId="0" borderId="0" xfId="0" applyFont="1" applyAlignment="1">
      <alignment horizontal="center" vertical="center" wrapText="1"/>
    </xf>
    <xf numFmtId="0" fontId="1" fillId="0" borderId="3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45" fillId="0" borderId="30" xfId="0" applyFont="1" applyBorder="1" applyAlignment="1">
      <alignment horizontal="center" vertical="center" wrapText="1"/>
    </xf>
    <xf numFmtId="0" fontId="45" fillId="0" borderId="12" xfId="0" applyFont="1" applyBorder="1" applyAlignment="1">
      <alignment horizontal="center" vertical="center" wrapText="1"/>
    </xf>
    <xf numFmtId="0" fontId="45" fillId="0" borderId="31" xfId="0" applyFont="1" applyBorder="1" applyAlignment="1">
      <alignment horizontal="center" vertical="center" wrapText="1"/>
    </xf>
    <xf numFmtId="0" fontId="45" fillId="0" borderId="14"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13" xfId="0" applyFont="1" applyBorder="1" applyAlignment="1">
      <alignment horizontal="center" vertical="center" wrapText="1"/>
    </xf>
    <xf numFmtId="49" fontId="1" fillId="0" borderId="33" xfId="0" applyNumberFormat="1" applyFont="1" applyFill="1" applyBorder="1" applyAlignment="1">
      <alignment horizontal="center" vertical="center" wrapText="1"/>
    </xf>
    <xf numFmtId="49" fontId="1" fillId="0" borderId="34" xfId="0" applyNumberFormat="1" applyFont="1" applyFill="1" applyBorder="1" applyAlignment="1">
      <alignment horizontal="center" vertical="center" wrapText="1"/>
    </xf>
    <xf numFmtId="49" fontId="1" fillId="0" borderId="20" xfId="0" applyNumberFormat="1" applyFont="1" applyFill="1" applyBorder="1" applyAlignment="1">
      <alignment horizontal="center" vertical="center" wrapText="1"/>
    </xf>
    <xf numFmtId="0" fontId="52" fillId="0" borderId="25" xfId="0" applyFont="1" applyBorder="1" applyAlignment="1">
      <alignment horizontal="left" vertical="center" wrapText="1"/>
    </xf>
    <xf numFmtId="0" fontId="52" fillId="0" borderId="29" xfId="0" applyFont="1" applyBorder="1" applyAlignment="1">
      <alignment horizontal="left" vertical="center" wrapText="1"/>
    </xf>
    <xf numFmtId="0" fontId="52" fillId="0" borderId="21" xfId="0" applyFont="1" applyBorder="1" applyAlignment="1">
      <alignment horizontal="left" vertical="center" wrapText="1"/>
    </xf>
  </cellXfs>
  <cellStyles count="114">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Акцент1" xfId="16"/>
    <cellStyle name="20% - Акцент2" xfId="17"/>
    <cellStyle name="20% - Акцент3" xfId="18"/>
    <cellStyle name="20% - Акцент4" xfId="19"/>
    <cellStyle name="20% - Акцент5" xfId="20"/>
    <cellStyle name="20% - Акцент6" xfId="21"/>
    <cellStyle name="20% – Акцентування1" xfId="22"/>
    <cellStyle name="20% – Акцентування2" xfId="23"/>
    <cellStyle name="20% – Акцентування3" xfId="24"/>
    <cellStyle name="20% – Акцентування4" xfId="25"/>
    <cellStyle name="20% – Акцентування5" xfId="26"/>
    <cellStyle name="20% – Акцентування6" xfId="27"/>
    <cellStyle name="40% - Акцент1" xfId="28"/>
    <cellStyle name="40% - Акцент2" xfId="29"/>
    <cellStyle name="40% - Акцент3" xfId="30"/>
    <cellStyle name="40% - Акцент4" xfId="31"/>
    <cellStyle name="40% - Акцент5" xfId="32"/>
    <cellStyle name="40% - Акцент6" xfId="33"/>
    <cellStyle name="40% – Акцентування1" xfId="34"/>
    <cellStyle name="40% – Акцентування2" xfId="35"/>
    <cellStyle name="40% – Акцентування3" xfId="36"/>
    <cellStyle name="40% – Акцентування4" xfId="37"/>
    <cellStyle name="40% – Акцентування5" xfId="38"/>
    <cellStyle name="40% – Акцентування6" xfId="39"/>
    <cellStyle name="60% - Акцент1" xfId="40"/>
    <cellStyle name="60% - Акцент2" xfId="41"/>
    <cellStyle name="60% - Акцент3" xfId="42"/>
    <cellStyle name="60% - Акцент4" xfId="43"/>
    <cellStyle name="60% - Акцент5" xfId="44"/>
    <cellStyle name="60% - Акцент6" xfId="45"/>
    <cellStyle name="60% – Акцентування1" xfId="46"/>
    <cellStyle name="60% – Акцентування2" xfId="47"/>
    <cellStyle name="60% – Акцентування3" xfId="48"/>
    <cellStyle name="60% – Акцентування4" xfId="49"/>
    <cellStyle name="60% – Акцентування5" xfId="50"/>
    <cellStyle name="60% – Акцентування6" xfId="51"/>
    <cellStyle name="Normal_meresha_07" xfId="52"/>
    <cellStyle name="Акцент1" xfId="53"/>
    <cellStyle name="Акцент2" xfId="54"/>
    <cellStyle name="Акцент3" xfId="55"/>
    <cellStyle name="Акцент4" xfId="56"/>
    <cellStyle name="Акцент5" xfId="57"/>
    <cellStyle name="Акцент6" xfId="58"/>
    <cellStyle name="Акцентування1" xfId="59"/>
    <cellStyle name="Акцентування2" xfId="60"/>
    <cellStyle name="Акцентування3" xfId="61"/>
    <cellStyle name="Акцентування4" xfId="62"/>
    <cellStyle name="Акцентування5" xfId="63"/>
    <cellStyle name="Акцентування6" xfId="64"/>
    <cellStyle name="Ввід" xfId="65"/>
    <cellStyle name="Ввод " xfId="66"/>
    <cellStyle name="Вывод" xfId="67"/>
    <cellStyle name="Вычисление" xfId="68"/>
    <cellStyle name="Hyperlink" xfId="69"/>
    <cellStyle name="Currency" xfId="70"/>
    <cellStyle name="Currency [0]" xfId="71"/>
    <cellStyle name="Добре" xfId="72"/>
    <cellStyle name="Заголовок 1" xfId="73"/>
    <cellStyle name="Заголовок 2" xfId="74"/>
    <cellStyle name="Заголовок 3" xfId="75"/>
    <cellStyle name="Заголовок 4" xfId="76"/>
    <cellStyle name="Зв'язана клітинка" xfId="77"/>
    <cellStyle name="Итог" xfId="78"/>
    <cellStyle name="Контрольна клітинка" xfId="79"/>
    <cellStyle name="Контрольная ячейка" xfId="80"/>
    <cellStyle name="Назва" xfId="81"/>
    <cellStyle name="Название" xfId="82"/>
    <cellStyle name="Нейтральный" xfId="83"/>
    <cellStyle name="Обчислення" xfId="84"/>
    <cellStyle name="Обычный 10" xfId="85"/>
    <cellStyle name="Обычный 2" xfId="86"/>
    <cellStyle name="Обычный 3" xfId="87"/>
    <cellStyle name="Обычный 4" xfId="88"/>
    <cellStyle name="Обычный 5" xfId="89"/>
    <cellStyle name="Обычный 6" xfId="90"/>
    <cellStyle name="Обычный 7" xfId="91"/>
    <cellStyle name="Обычный 8" xfId="92"/>
    <cellStyle name="Обычный 9" xfId="93"/>
    <cellStyle name="Обычный_Розпис не правленый" xfId="94"/>
    <cellStyle name="Followed Hyperlink" xfId="95"/>
    <cellStyle name="Підсумок" xfId="96"/>
    <cellStyle name="Плохой" xfId="97"/>
    <cellStyle name="Поганий" xfId="98"/>
    <cellStyle name="Пояснение" xfId="99"/>
    <cellStyle name="Примечание" xfId="100"/>
    <cellStyle name="Примітка" xfId="101"/>
    <cellStyle name="Percent" xfId="102"/>
    <cellStyle name="Результат" xfId="103"/>
    <cellStyle name="Связанная ячейка" xfId="104"/>
    <cellStyle name="Середній" xfId="105"/>
    <cellStyle name="Стиль 1" xfId="106"/>
    <cellStyle name="Текст попередження" xfId="107"/>
    <cellStyle name="Текст пояснення" xfId="108"/>
    <cellStyle name="Текст предупреждения" xfId="109"/>
    <cellStyle name="Тысячи [0]_Розподіл (2)" xfId="110"/>
    <cellStyle name="Тысячи_бюджет 1998 по клас." xfId="111"/>
    <cellStyle name="Comma" xfId="112"/>
    <cellStyle name="Comma [0]" xfId="113"/>
    <cellStyle name="Хороший" xfId="11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OUT\ZVIRKA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PLNOPER\Budg2005\&#1048;&#1085;&#1092;&#1086;&#1088;&#1084;&#1072;&#1094;&#1080;&#1103;%20&#1082;%20&#1075;&#1086;&#1076;&#1086;&#1074;&#1086;&#1084;&#1091;%20&#1086;&#1090;&#1095;&#1077;&#1090;&#1091;%202005\&#1075;.&#1057;&#1091;&#1076;&#1072;&#1082;\dod30-3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1085;&#1072;&#1096;&#1072;%20&#1092;&#1086;&#1088;&#1084;&#1091;&#1083;&#1072;%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КУ15"/>
      <sheetName val="I-Fr,Od"/>
      <sheetName val="3511320"/>
      <sheetName val="3511150"/>
      <sheetName val="3511160"/>
      <sheetName val="3511100"/>
      <sheetName val="3511220"/>
      <sheetName val="Закарпаття"/>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Дод 30"/>
      <sheetName val="Дод 31"/>
      <sheetName val="Дод 32"/>
      <sheetName val="Дод 33"/>
      <sheetName val="Дод 34"/>
      <sheetName val="Дод 35"/>
      <sheetName val="Дод 36"/>
      <sheetName val="Дод 37"/>
    </sheetNames>
    <sheetDataSet>
      <sheetData sheetId="0">
        <row r="3">
          <cell r="A3" t="str">
            <v>Дані про причини невиконання у 2005 році річних розрахункових показників МФУ по доходах місцевих бюджетів  
та зменшення основних надходжень у 2005 році порівняно з 2004 роком по м.Судак</v>
          </cell>
        </row>
        <row r="6">
          <cell r="A6" t="str">
            <v>Адміністративно-територіальні одиниці</v>
          </cell>
          <cell r="B6" t="str">
            <v>Причини невиконання у 2005 році річних розрахункових показників МФУ по</v>
          </cell>
          <cell r="E6" t="str">
            <v>Причини зменшення/збільшення більше ніж в 1,5 рази фактичних надходжень у 2005 році порівняно з 2004 роком:</v>
          </cell>
        </row>
        <row r="7">
          <cell r="B7" t="str">
            <v>доходах загального фонду (без урахування обсягів міжбюджетних трансмфертів)</v>
          </cell>
          <cell r="C7" t="str">
            <v>в тому числі по доходах, що враховуються при визначенні міжбюджетних трансфертів</v>
          </cell>
          <cell r="D7" t="str">
            <v>доходах спеціального фонду (без урахування обсягів міжбюджетних трансмфертів)</v>
          </cell>
          <cell r="E7" t="str">
            <v>податку з доходів фізичних осіб</v>
          </cell>
          <cell r="F7" t="str">
            <v>плати за землю</v>
          </cell>
          <cell r="G7" t="str">
            <v>єдиного податку на підприєм-
ницьку діяльність</v>
          </cell>
          <cell r="H7" t="str">
            <v>місцевих податків і зборів (в розрізі податків і зборів)</v>
          </cell>
          <cell r="I7" t="str">
            <v>плати за торговий патент на деякі види підприєм-
ницької діяльності</v>
          </cell>
          <cell r="J7" t="str">
            <v>власних надходжень бюджетних установ (в розрізі надходжень)</v>
          </cell>
          <cell r="K7" t="str">
            <v>надходжень від відчуження майна, яке належить АРК та майна, що знаходиться у комунальній власності</v>
          </cell>
          <cell r="L7" t="str">
            <v>податку з власників наземних транспортних засобів та інших самохідних машин та механізмів</v>
          </cell>
          <cell r="M7" t="str">
            <v>надходжень від продажу землі</v>
          </cell>
          <cell r="N7" t="str">
            <v>інших податків та платежів, зміна надходжень яких суттєво вплинула на невиконання у 2005 році розрахункових показників МФУ (в розрізі надходжень)</v>
          </cell>
        </row>
        <row r="8">
          <cell r="A8">
            <v>1</v>
          </cell>
        </row>
        <row r="9">
          <cell r="A9" t="str">
            <v>м.Судак</v>
          </cell>
        </row>
        <row r="12">
          <cell r="A12" t="str">
            <v>Начальник головного фінансового управління                            </v>
          </cell>
        </row>
        <row r="14">
          <cell r="A14" t="str">
            <v>Кобзева 2 26 46</v>
          </cell>
        </row>
      </sheetData>
      <sheetData sheetId="4">
        <row r="3">
          <cell r="A3" t="str">
            <v>Дані про суми наданих органами місцевого самоврядування м.Судак пільг зі сплати податків та зборів у 2005 році</v>
          </cell>
        </row>
        <row r="6">
          <cell r="A6" t="str">
            <v>Адміністративно-територіальні одиниці</v>
          </cell>
          <cell r="B6" t="str">
            <v>Всього надано пільг</v>
          </cell>
          <cell r="D6" t="str">
            <v>в тому числі по сплаті:</v>
          </cell>
        </row>
        <row r="7">
          <cell r="D7" t="str">
            <v>податоку з доходів фізичних осіб</v>
          </cell>
          <cell r="H7" t="str">
            <v>податку на прибуток підприємств і організацій, що належать до комунальної власності</v>
          </cell>
          <cell r="L7" t="str">
            <v>податоку з власників траснпортних засобів та інших самохідних машин і механізмів</v>
          </cell>
          <cell r="O7" t="str">
            <v>питома вага</v>
          </cell>
          <cell r="P7" t="str">
            <v>збору за спеціальне використання водних ресурсів місцевого значення</v>
          </cell>
          <cell r="T7" t="str">
            <v>плати за землю</v>
          </cell>
          <cell r="W7" t="str">
            <v>питома вага</v>
          </cell>
          <cell r="X7" t="str">
            <v>орендної плати за землю з фізичних осіб</v>
          </cell>
          <cell r="AA7" t="str">
            <v>питома вага</v>
          </cell>
          <cell r="AB7" t="str">
            <v>орендної плата за землю з юридичних осіб</v>
          </cell>
          <cell r="AE7" t="str">
            <v>питома вага</v>
          </cell>
          <cell r="AF7" t="str">
            <v>плати за державну реєстрацію суб"єктів підприємницької діяльності</v>
          </cell>
          <cell r="AI7" t="str">
            <v>питома вага</v>
          </cell>
          <cell r="AJ7" t="str">
            <v>місцевих податків і зборів</v>
          </cell>
          <cell r="AO7" t="str">
            <v>інших податків і зборів</v>
          </cell>
          <cell r="AQ7" t="str">
            <v>питома вага</v>
          </cell>
        </row>
        <row r="9">
          <cell r="A9">
            <v>1</v>
          </cell>
        </row>
        <row r="10">
          <cell r="A10" t="str">
            <v>___________ область</v>
          </cell>
        </row>
        <row r="11">
          <cell r="A11" t="str">
            <v>м.Судак</v>
          </cell>
        </row>
        <row r="14">
          <cell r="A14" t="str">
            <v>Начальник ГФУ                           </v>
          </cell>
        </row>
        <row r="17">
          <cell r="A17" t="str">
            <v>Кобзева 2 26 46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зом"/>
    </sheetNames>
    <sheetDataSet>
      <sheetData sheetId="0">
        <row r="791">
          <cell r="V791">
            <v>0.3987223674220381</v>
          </cell>
        </row>
        <row r="793">
          <cell r="V793">
            <v>0.906</v>
          </cell>
        </row>
        <row r="794">
          <cell r="V794">
            <v>1.132</v>
          </cell>
        </row>
        <row r="795">
          <cell r="V795">
            <v>1.064</v>
          </cell>
        </row>
        <row r="796">
          <cell r="V796">
            <v>1.331</v>
          </cell>
        </row>
        <row r="797">
          <cell r="V797">
            <v>0.02782297581514349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2"/>
  </sheetPr>
  <dimension ref="A1:M132"/>
  <sheetViews>
    <sheetView showZeros="0" tabSelected="1" view="pageBreakPreview" zoomScale="80" zoomScaleSheetLayoutView="80" workbookViewId="0" topLeftCell="A114">
      <selection activeCell="D117" sqref="D117"/>
    </sheetView>
  </sheetViews>
  <sheetFormatPr defaultColWidth="9.00390625" defaultRowHeight="12.75"/>
  <cols>
    <col min="1" max="1" width="10.375" style="1" customWidth="1"/>
    <col min="2" max="2" width="9.375" style="1" customWidth="1"/>
    <col min="3" max="3" width="10.125" style="1" customWidth="1"/>
    <col min="4" max="4" width="52.875" style="1" customWidth="1"/>
    <col min="5" max="5" width="70.875" style="1" customWidth="1"/>
    <col min="6" max="6" width="14.75390625" style="1" customWidth="1"/>
    <col min="7" max="7" width="13.875" style="6" customWidth="1"/>
    <col min="8" max="8" width="16.75390625" style="1" customWidth="1"/>
    <col min="9" max="9" width="16.875" style="1" customWidth="1"/>
    <col min="10" max="10" width="14.875" style="1" customWidth="1"/>
    <col min="11" max="11" width="14.375" style="1" customWidth="1"/>
    <col min="12" max="12" width="17.625" style="1" customWidth="1"/>
    <col min="13" max="16384" width="9.125" style="1" customWidth="1"/>
  </cols>
  <sheetData>
    <row r="1" spans="6:8" ht="12.75">
      <c r="F1" s="104" t="s">
        <v>88</v>
      </c>
      <c r="G1" s="104"/>
      <c r="H1" s="25"/>
    </row>
    <row r="2" spans="6:8" ht="18.75" customHeight="1">
      <c r="F2" s="7" t="s">
        <v>4</v>
      </c>
      <c r="G2" s="31"/>
      <c r="H2" s="7"/>
    </row>
    <row r="3" spans="5:8" ht="12.75" customHeight="1">
      <c r="E3" s="7"/>
      <c r="F3" s="7" t="s">
        <v>231</v>
      </c>
      <c r="G3" s="31"/>
      <c r="H3" s="7"/>
    </row>
    <row r="4" spans="5:8" ht="12.75" customHeight="1">
      <c r="E4" s="7"/>
      <c r="F4" s="7"/>
      <c r="G4" s="31"/>
      <c r="H4" s="7"/>
    </row>
    <row r="5" spans="1:8" ht="32.25" customHeight="1">
      <c r="A5" s="107" t="s">
        <v>189</v>
      </c>
      <c r="B5" s="107"/>
      <c r="C5" s="107"/>
      <c r="D5" s="107"/>
      <c r="E5" s="107"/>
      <c r="F5" s="107"/>
      <c r="G5" s="107"/>
      <c r="H5" s="107"/>
    </row>
    <row r="6" spans="1:8" ht="16.5" thickBot="1">
      <c r="A6" s="44"/>
      <c r="B6" s="3"/>
      <c r="C6" s="3"/>
      <c r="D6" s="3"/>
      <c r="E6" s="3"/>
      <c r="F6" s="4"/>
      <c r="G6" s="32"/>
      <c r="H6" s="4" t="s">
        <v>100</v>
      </c>
    </row>
    <row r="7" spans="1:13" ht="66" customHeight="1">
      <c r="A7" s="112" t="s">
        <v>102</v>
      </c>
      <c r="B7" s="110" t="s">
        <v>3</v>
      </c>
      <c r="C7" s="110" t="s">
        <v>103</v>
      </c>
      <c r="D7" s="110" t="s">
        <v>104</v>
      </c>
      <c r="E7" s="108" t="s">
        <v>105</v>
      </c>
      <c r="F7" s="105" t="s">
        <v>5</v>
      </c>
      <c r="G7" s="108" t="s">
        <v>6</v>
      </c>
      <c r="H7" s="114" t="s">
        <v>106</v>
      </c>
      <c r="I7" s="5"/>
      <c r="J7" s="5"/>
      <c r="M7" s="5"/>
    </row>
    <row r="8" spans="1:10" ht="20.25" customHeight="1">
      <c r="A8" s="113"/>
      <c r="B8" s="111"/>
      <c r="C8" s="111"/>
      <c r="D8" s="111"/>
      <c r="E8" s="109"/>
      <c r="F8" s="106"/>
      <c r="G8" s="109"/>
      <c r="H8" s="115"/>
      <c r="I8" s="18"/>
      <c r="J8" s="5"/>
    </row>
    <row r="9" spans="1:10" ht="14.25" customHeight="1">
      <c r="A9" s="35"/>
      <c r="B9" s="34" t="s">
        <v>18</v>
      </c>
      <c r="C9" s="9"/>
      <c r="D9" s="50" t="s">
        <v>7</v>
      </c>
      <c r="E9" s="51"/>
      <c r="F9" s="15">
        <f>F10+F15+F18</f>
        <v>4150800</v>
      </c>
      <c r="G9" s="15">
        <f>G10+G15+G18</f>
        <v>201400</v>
      </c>
      <c r="H9" s="21">
        <f aca="true" t="shared" si="0" ref="H9:H42">F9+G9</f>
        <v>4352200</v>
      </c>
      <c r="I9" s="49"/>
      <c r="J9" s="29"/>
    </row>
    <row r="10" spans="1:10" ht="16.5" customHeight="1">
      <c r="A10" s="37"/>
      <c r="B10" s="38" t="s">
        <v>107</v>
      </c>
      <c r="C10" s="38"/>
      <c r="D10" s="52" t="s">
        <v>132</v>
      </c>
      <c r="E10" s="72"/>
      <c r="F10" s="16">
        <f>F11+F12+F13+F14</f>
        <v>2586300</v>
      </c>
      <c r="G10" s="16">
        <f>G11+G12+G13+G14</f>
        <v>0</v>
      </c>
      <c r="H10" s="11">
        <f t="shared" si="0"/>
        <v>2586300</v>
      </c>
      <c r="I10" s="18"/>
      <c r="J10" s="29"/>
    </row>
    <row r="11" spans="1:10" ht="18" customHeight="1">
      <c r="A11" s="37"/>
      <c r="B11" s="38" t="s">
        <v>0</v>
      </c>
      <c r="C11" s="38" t="s">
        <v>108</v>
      </c>
      <c r="D11" s="73" t="s">
        <v>180</v>
      </c>
      <c r="E11" s="119" t="s">
        <v>214</v>
      </c>
      <c r="F11" s="10">
        <v>1386300</v>
      </c>
      <c r="G11" s="59"/>
      <c r="H11" s="11">
        <f t="shared" si="0"/>
        <v>1386300</v>
      </c>
      <c r="I11" s="18"/>
      <c r="J11" s="29"/>
    </row>
    <row r="12" spans="1:10" ht="20.25" customHeight="1">
      <c r="A12" s="37"/>
      <c r="B12" s="38" t="s">
        <v>23</v>
      </c>
      <c r="C12" s="38" t="s">
        <v>109</v>
      </c>
      <c r="D12" s="17" t="s">
        <v>225</v>
      </c>
      <c r="E12" s="120"/>
      <c r="F12" s="10">
        <v>300000</v>
      </c>
      <c r="G12" s="59"/>
      <c r="H12" s="11">
        <f t="shared" si="0"/>
        <v>300000</v>
      </c>
      <c r="I12" s="18"/>
      <c r="J12" s="29"/>
    </row>
    <row r="13" spans="1:10" ht="18" customHeight="1">
      <c r="A13" s="37"/>
      <c r="B13" s="38" t="s">
        <v>24</v>
      </c>
      <c r="C13" s="38" t="s">
        <v>109</v>
      </c>
      <c r="D13" s="17" t="s">
        <v>25</v>
      </c>
      <c r="E13" s="121"/>
      <c r="F13" s="10">
        <v>200000</v>
      </c>
      <c r="G13" s="59"/>
      <c r="H13" s="11">
        <f t="shared" si="0"/>
        <v>200000</v>
      </c>
      <c r="I13" s="18"/>
      <c r="J13" s="29"/>
    </row>
    <row r="14" spans="1:10" ht="34.5" customHeight="1">
      <c r="A14" s="37"/>
      <c r="B14" s="38" t="s">
        <v>0</v>
      </c>
      <c r="C14" s="38" t="s">
        <v>108</v>
      </c>
      <c r="D14" s="73" t="s">
        <v>180</v>
      </c>
      <c r="E14" s="72" t="s">
        <v>227</v>
      </c>
      <c r="F14" s="10">
        <v>700000</v>
      </c>
      <c r="G14" s="59"/>
      <c r="H14" s="11">
        <f t="shared" si="0"/>
        <v>700000</v>
      </c>
      <c r="I14" s="18"/>
      <c r="J14" s="29"/>
    </row>
    <row r="15" spans="1:10" ht="15" customHeight="1">
      <c r="A15" s="37"/>
      <c r="B15" s="38" t="s">
        <v>110</v>
      </c>
      <c r="C15" s="38"/>
      <c r="D15" s="53" t="s">
        <v>111</v>
      </c>
      <c r="E15" s="99" t="s">
        <v>232</v>
      </c>
      <c r="F15" s="10">
        <f>F16+F17</f>
        <v>469900</v>
      </c>
      <c r="G15" s="59"/>
      <c r="H15" s="11">
        <f t="shared" si="0"/>
        <v>469900</v>
      </c>
      <c r="I15" s="18"/>
      <c r="J15" s="29"/>
    </row>
    <row r="16" spans="1:10" ht="17.25" customHeight="1">
      <c r="A16" s="37"/>
      <c r="B16" s="38" t="s">
        <v>112</v>
      </c>
      <c r="C16" s="38" t="s">
        <v>113</v>
      </c>
      <c r="D16" s="53" t="s">
        <v>8</v>
      </c>
      <c r="E16" s="100"/>
      <c r="F16" s="10">
        <v>430900</v>
      </c>
      <c r="G16" s="59"/>
      <c r="H16" s="11">
        <f t="shared" si="0"/>
        <v>430900</v>
      </c>
      <c r="I16" s="18"/>
      <c r="J16" s="29"/>
    </row>
    <row r="17" spans="1:10" ht="13.5" customHeight="1">
      <c r="A17" s="37"/>
      <c r="B17" s="38" t="s">
        <v>114</v>
      </c>
      <c r="C17" s="38" t="s">
        <v>113</v>
      </c>
      <c r="D17" s="53" t="s">
        <v>9</v>
      </c>
      <c r="E17" s="101"/>
      <c r="F17" s="10">
        <v>39000</v>
      </c>
      <c r="G17" s="59"/>
      <c r="H17" s="11">
        <f t="shared" si="0"/>
        <v>39000</v>
      </c>
      <c r="I17" s="18"/>
      <c r="J17" s="29"/>
    </row>
    <row r="18" spans="1:10" ht="16.5" customHeight="1">
      <c r="A18" s="37"/>
      <c r="B18" s="38" t="s">
        <v>61</v>
      </c>
      <c r="C18" s="38" t="s">
        <v>115</v>
      </c>
      <c r="D18" s="52" t="s">
        <v>17</v>
      </c>
      <c r="E18" s="17"/>
      <c r="F18" s="10">
        <f>F19+F20+F21+F22+F23+F24+F25</f>
        <v>1094600</v>
      </c>
      <c r="G18" s="10">
        <f>G19+G20+G21+G22+G23+G24+G25</f>
        <v>201400</v>
      </c>
      <c r="H18" s="11">
        <f t="shared" si="0"/>
        <v>1296000</v>
      </c>
      <c r="I18" s="18"/>
      <c r="J18" s="29"/>
    </row>
    <row r="19" spans="1:10" ht="28.5" customHeight="1">
      <c r="A19" s="116"/>
      <c r="B19" s="38" t="s">
        <v>61</v>
      </c>
      <c r="C19" s="38"/>
      <c r="D19" s="52" t="s">
        <v>17</v>
      </c>
      <c r="E19" s="17" t="s">
        <v>228</v>
      </c>
      <c r="F19" s="10">
        <v>70900</v>
      </c>
      <c r="G19" s="59"/>
      <c r="H19" s="11">
        <f t="shared" si="0"/>
        <v>70900</v>
      </c>
      <c r="I19" s="18"/>
      <c r="J19" s="29"/>
    </row>
    <row r="20" spans="1:10" ht="27" customHeight="1">
      <c r="A20" s="117"/>
      <c r="B20" s="38" t="s">
        <v>61</v>
      </c>
      <c r="C20" s="38"/>
      <c r="D20" s="52" t="s">
        <v>17</v>
      </c>
      <c r="E20" s="17" t="s">
        <v>223</v>
      </c>
      <c r="F20" s="16">
        <v>274600</v>
      </c>
      <c r="G20" s="10">
        <v>124200</v>
      </c>
      <c r="H20" s="11">
        <f t="shared" si="0"/>
        <v>398800</v>
      </c>
      <c r="I20" s="18"/>
      <c r="J20" s="29"/>
    </row>
    <row r="21" spans="1:10" ht="29.25" customHeight="1">
      <c r="A21" s="117"/>
      <c r="B21" s="38" t="s">
        <v>61</v>
      </c>
      <c r="C21" s="38"/>
      <c r="D21" s="52" t="s">
        <v>17</v>
      </c>
      <c r="E21" s="26" t="s">
        <v>233</v>
      </c>
      <c r="F21" s="10">
        <v>35000</v>
      </c>
      <c r="G21" s="59"/>
      <c r="H21" s="11">
        <f t="shared" si="0"/>
        <v>35000</v>
      </c>
      <c r="I21" s="18"/>
      <c r="J21" s="29"/>
    </row>
    <row r="22" spans="1:10" ht="40.5" customHeight="1">
      <c r="A22" s="117"/>
      <c r="B22" s="38" t="s">
        <v>61</v>
      </c>
      <c r="C22" s="38"/>
      <c r="D22" s="52" t="s">
        <v>17</v>
      </c>
      <c r="E22" s="17" t="s">
        <v>215</v>
      </c>
      <c r="F22" s="16">
        <v>64700</v>
      </c>
      <c r="G22" s="10">
        <v>64900</v>
      </c>
      <c r="H22" s="11">
        <f t="shared" si="0"/>
        <v>129600</v>
      </c>
      <c r="I22" s="18"/>
      <c r="J22" s="29"/>
    </row>
    <row r="23" spans="1:10" ht="26.25" customHeight="1">
      <c r="A23" s="117"/>
      <c r="B23" s="38" t="s">
        <v>61</v>
      </c>
      <c r="C23" s="38"/>
      <c r="D23" s="52" t="s">
        <v>17</v>
      </c>
      <c r="E23" s="17" t="s">
        <v>98</v>
      </c>
      <c r="F23" s="10">
        <v>476300</v>
      </c>
      <c r="G23" s="59"/>
      <c r="H23" s="11">
        <f t="shared" si="0"/>
        <v>476300</v>
      </c>
      <c r="I23" s="18"/>
      <c r="J23" s="29"/>
    </row>
    <row r="24" spans="1:10" ht="27.75" customHeight="1">
      <c r="A24" s="117"/>
      <c r="B24" s="38" t="s">
        <v>61</v>
      </c>
      <c r="C24" s="38"/>
      <c r="D24" s="52" t="s">
        <v>17</v>
      </c>
      <c r="E24" s="17" t="s">
        <v>99</v>
      </c>
      <c r="F24" s="10">
        <v>64700</v>
      </c>
      <c r="G24" s="10">
        <v>12300</v>
      </c>
      <c r="H24" s="11">
        <f t="shared" si="0"/>
        <v>77000</v>
      </c>
      <c r="I24" s="18"/>
      <c r="J24" s="29"/>
    </row>
    <row r="25" spans="1:10" ht="26.25" customHeight="1">
      <c r="A25" s="118"/>
      <c r="B25" s="38" t="s">
        <v>61</v>
      </c>
      <c r="C25" s="38"/>
      <c r="D25" s="52" t="s">
        <v>17</v>
      </c>
      <c r="E25" s="17" t="s">
        <v>67</v>
      </c>
      <c r="F25" s="10">
        <v>108400</v>
      </c>
      <c r="G25" s="59"/>
      <c r="H25" s="11">
        <f t="shared" si="0"/>
        <v>108400</v>
      </c>
      <c r="I25" s="18"/>
      <c r="J25" s="29"/>
    </row>
    <row r="26" spans="1:10" ht="16.5" customHeight="1">
      <c r="A26" s="39"/>
      <c r="B26" s="40" t="s">
        <v>39</v>
      </c>
      <c r="C26" s="40"/>
      <c r="D26" s="54" t="s">
        <v>40</v>
      </c>
      <c r="E26" s="86"/>
      <c r="F26" s="12">
        <f>F27+F41+F38</f>
        <v>130534600</v>
      </c>
      <c r="G26" s="12">
        <f>G27+G41+G38</f>
        <v>3426400</v>
      </c>
      <c r="H26" s="95">
        <f>H27+H41+H38</f>
        <v>133961000</v>
      </c>
      <c r="I26" s="49"/>
      <c r="J26" s="29"/>
    </row>
    <row r="27" spans="1:10" s="8" customFormat="1" ht="17.25" customHeight="1">
      <c r="A27" s="37"/>
      <c r="B27" s="38" t="s">
        <v>116</v>
      </c>
      <c r="C27" s="36"/>
      <c r="D27" s="89" t="s">
        <v>117</v>
      </c>
      <c r="E27" s="99" t="s">
        <v>63</v>
      </c>
      <c r="F27" s="84">
        <f>F28+F29+F30+F35+F31+F32+F33+F34+F36+F37</f>
        <v>129830700</v>
      </c>
      <c r="G27" s="10">
        <f>G28+G29+G30+G35</f>
        <v>3426400</v>
      </c>
      <c r="H27" s="11">
        <f t="shared" si="0"/>
        <v>133257100</v>
      </c>
      <c r="I27" s="75"/>
      <c r="J27" s="76"/>
    </row>
    <row r="28" spans="1:10" ht="18" customHeight="1">
      <c r="A28" s="67"/>
      <c r="B28" s="68" t="s">
        <v>50</v>
      </c>
      <c r="C28" s="68" t="s">
        <v>118</v>
      </c>
      <c r="D28" s="85" t="s">
        <v>51</v>
      </c>
      <c r="E28" s="100"/>
      <c r="F28" s="84">
        <f>108219800+3000000</f>
        <v>111219800</v>
      </c>
      <c r="G28" s="10">
        <v>2186400</v>
      </c>
      <c r="H28" s="11">
        <f t="shared" si="0"/>
        <v>113406200</v>
      </c>
      <c r="I28" s="18"/>
      <c r="J28" s="29"/>
    </row>
    <row r="29" spans="1:10" ht="41.25" customHeight="1">
      <c r="A29" s="67"/>
      <c r="B29" s="68" t="s">
        <v>52</v>
      </c>
      <c r="C29" s="68" t="s">
        <v>119</v>
      </c>
      <c r="D29" s="85" t="s">
        <v>101</v>
      </c>
      <c r="E29" s="100"/>
      <c r="F29" s="84">
        <v>2601000</v>
      </c>
      <c r="G29" s="10">
        <v>1150000</v>
      </c>
      <c r="H29" s="11">
        <f t="shared" si="0"/>
        <v>3751000</v>
      </c>
      <c r="I29" s="18"/>
      <c r="J29" s="29"/>
    </row>
    <row r="30" spans="1:10" ht="27" customHeight="1">
      <c r="A30" s="67"/>
      <c r="B30" s="68" t="s">
        <v>53</v>
      </c>
      <c r="C30" s="68" t="s">
        <v>120</v>
      </c>
      <c r="D30" s="85" t="s">
        <v>121</v>
      </c>
      <c r="E30" s="100"/>
      <c r="F30" s="84">
        <v>59000</v>
      </c>
      <c r="G30" s="10">
        <v>90000</v>
      </c>
      <c r="H30" s="11">
        <f t="shared" si="0"/>
        <v>149000</v>
      </c>
      <c r="I30" s="18"/>
      <c r="J30" s="29"/>
    </row>
    <row r="31" spans="1:10" ht="25.5" customHeight="1">
      <c r="A31" s="67"/>
      <c r="B31" s="68" t="s">
        <v>54</v>
      </c>
      <c r="C31" s="68" t="s">
        <v>149</v>
      </c>
      <c r="D31" s="85" t="s">
        <v>55</v>
      </c>
      <c r="E31" s="100"/>
      <c r="F31" s="84">
        <f>9643500+1000000</f>
        <v>10643500</v>
      </c>
      <c r="G31" s="10"/>
      <c r="H31" s="11">
        <f t="shared" si="0"/>
        <v>10643500</v>
      </c>
      <c r="I31" s="18"/>
      <c r="J31" s="29"/>
    </row>
    <row r="32" spans="1:10" ht="16.5" customHeight="1">
      <c r="A32" s="67"/>
      <c r="B32" s="68" t="s">
        <v>190</v>
      </c>
      <c r="C32" s="68" t="s">
        <v>193</v>
      </c>
      <c r="D32" s="85" t="s">
        <v>195</v>
      </c>
      <c r="E32" s="100"/>
      <c r="F32" s="84">
        <f>219100+140000</f>
        <v>359100</v>
      </c>
      <c r="G32" s="10"/>
      <c r="H32" s="11">
        <f t="shared" si="0"/>
        <v>359100</v>
      </c>
      <c r="I32" s="18"/>
      <c r="J32" s="29"/>
    </row>
    <row r="33" spans="1:10" ht="18" customHeight="1">
      <c r="A33" s="67"/>
      <c r="B33" s="68" t="s">
        <v>77</v>
      </c>
      <c r="C33" s="68" t="s">
        <v>122</v>
      </c>
      <c r="D33" s="69" t="s">
        <v>78</v>
      </c>
      <c r="E33" s="100"/>
      <c r="F33" s="10">
        <v>1015700</v>
      </c>
      <c r="G33" s="10"/>
      <c r="H33" s="11">
        <f t="shared" si="0"/>
        <v>1015700</v>
      </c>
      <c r="I33" s="18"/>
      <c r="J33" s="29"/>
    </row>
    <row r="34" spans="1:10" ht="24.75" customHeight="1">
      <c r="A34" s="78"/>
      <c r="B34" s="79" t="s">
        <v>191</v>
      </c>
      <c r="C34" s="79" t="s">
        <v>122</v>
      </c>
      <c r="D34" s="69" t="s">
        <v>196</v>
      </c>
      <c r="E34" s="101"/>
      <c r="F34" s="10">
        <v>179200</v>
      </c>
      <c r="G34" s="81"/>
      <c r="H34" s="82">
        <f t="shared" si="0"/>
        <v>179200</v>
      </c>
      <c r="I34" s="18"/>
      <c r="J34" s="29"/>
    </row>
    <row r="35" spans="1:10" ht="26.25" customHeight="1">
      <c r="A35" s="78"/>
      <c r="B35" s="79" t="s">
        <v>56</v>
      </c>
      <c r="C35" s="79" t="s">
        <v>122</v>
      </c>
      <c r="D35" s="90" t="s">
        <v>123</v>
      </c>
      <c r="E35" s="99" t="s">
        <v>63</v>
      </c>
      <c r="F35" s="91">
        <v>2947100</v>
      </c>
      <c r="G35" s="81"/>
      <c r="H35" s="82">
        <f t="shared" si="0"/>
        <v>2947100</v>
      </c>
      <c r="I35" s="18"/>
      <c r="J35" s="29"/>
    </row>
    <row r="36" spans="1:10" ht="16.5" customHeight="1">
      <c r="A36" s="67"/>
      <c r="B36" s="68" t="s">
        <v>71</v>
      </c>
      <c r="C36" s="68" t="s">
        <v>122</v>
      </c>
      <c r="D36" s="85" t="s">
        <v>72</v>
      </c>
      <c r="E36" s="100"/>
      <c r="F36" s="84">
        <v>686800</v>
      </c>
      <c r="G36" s="10"/>
      <c r="H36" s="11">
        <f t="shared" si="0"/>
        <v>686800</v>
      </c>
      <c r="I36" s="18"/>
      <c r="J36" s="29"/>
    </row>
    <row r="37" spans="1:10" ht="26.25" customHeight="1">
      <c r="A37" s="67"/>
      <c r="B37" s="68" t="s">
        <v>192</v>
      </c>
      <c r="C37" s="68" t="s">
        <v>122</v>
      </c>
      <c r="D37" s="85" t="s">
        <v>194</v>
      </c>
      <c r="E37" s="101"/>
      <c r="F37" s="84">
        <v>119500</v>
      </c>
      <c r="G37" s="10"/>
      <c r="H37" s="11">
        <f t="shared" si="0"/>
        <v>119500</v>
      </c>
      <c r="I37" s="18"/>
      <c r="J37" s="29"/>
    </row>
    <row r="38" spans="1:10" ht="16.5" customHeight="1">
      <c r="A38" s="67"/>
      <c r="B38" s="38" t="s">
        <v>116</v>
      </c>
      <c r="C38" s="36"/>
      <c r="D38" s="89" t="s">
        <v>117</v>
      </c>
      <c r="E38" s="99" t="s">
        <v>226</v>
      </c>
      <c r="F38" s="84">
        <f>F39+F40</f>
        <v>613400</v>
      </c>
      <c r="G38" s="10"/>
      <c r="H38" s="11">
        <f t="shared" si="0"/>
        <v>613400</v>
      </c>
      <c r="I38" s="18"/>
      <c r="J38" s="29"/>
    </row>
    <row r="39" spans="1:10" ht="21.75" customHeight="1">
      <c r="A39" s="67"/>
      <c r="B39" s="68" t="s">
        <v>50</v>
      </c>
      <c r="C39" s="68" t="s">
        <v>118</v>
      </c>
      <c r="D39" s="85" t="s">
        <v>51</v>
      </c>
      <c r="E39" s="100"/>
      <c r="F39" s="84">
        <v>313400</v>
      </c>
      <c r="G39" s="10"/>
      <c r="H39" s="11">
        <f t="shared" si="0"/>
        <v>313400</v>
      </c>
      <c r="I39" s="18"/>
      <c r="J39" s="29"/>
    </row>
    <row r="40" spans="1:10" ht="41.25" customHeight="1">
      <c r="A40" s="67"/>
      <c r="B40" s="68" t="s">
        <v>52</v>
      </c>
      <c r="C40" s="68" t="s">
        <v>119</v>
      </c>
      <c r="D40" s="85" t="s">
        <v>101</v>
      </c>
      <c r="E40" s="101"/>
      <c r="F40" s="84">
        <v>300000</v>
      </c>
      <c r="G40" s="10"/>
      <c r="H40" s="11">
        <f t="shared" si="0"/>
        <v>300000</v>
      </c>
      <c r="I40" s="18"/>
      <c r="J40" s="29"/>
    </row>
    <row r="41" spans="1:10" ht="57.75" customHeight="1">
      <c r="A41" s="37"/>
      <c r="B41" s="38" t="s">
        <v>27</v>
      </c>
      <c r="C41" s="38" t="s">
        <v>124</v>
      </c>
      <c r="D41" s="52" t="s">
        <v>32</v>
      </c>
      <c r="E41" s="80" t="s">
        <v>97</v>
      </c>
      <c r="F41" s="10">
        <v>90500</v>
      </c>
      <c r="G41" s="59"/>
      <c r="H41" s="11">
        <f t="shared" si="0"/>
        <v>90500</v>
      </c>
      <c r="I41" s="18"/>
      <c r="J41" s="29"/>
    </row>
    <row r="42" spans="1:10" ht="21" customHeight="1">
      <c r="A42" s="41"/>
      <c r="B42" s="42" t="s">
        <v>34</v>
      </c>
      <c r="C42" s="42"/>
      <c r="D42" s="55" t="s">
        <v>87</v>
      </c>
      <c r="E42" s="17"/>
      <c r="F42" s="12">
        <f>F44+F45+F46+F47+F48+F49</f>
        <v>2315800</v>
      </c>
      <c r="G42" s="10">
        <f>G44+G45+G46+G47+G48+G49</f>
        <v>0</v>
      </c>
      <c r="H42" s="21">
        <f t="shared" si="0"/>
        <v>2315800</v>
      </c>
      <c r="I42" s="49"/>
      <c r="J42" s="29"/>
    </row>
    <row r="43" spans="1:10" ht="18.75" customHeight="1">
      <c r="A43" s="37"/>
      <c r="B43" s="38" t="s">
        <v>107</v>
      </c>
      <c r="C43" s="38"/>
      <c r="D43" s="52" t="s">
        <v>132</v>
      </c>
      <c r="E43" s="17"/>
      <c r="F43" s="10">
        <f>F44+F45+F46+F47+F48+F49</f>
        <v>2315800</v>
      </c>
      <c r="G43" s="10">
        <f>G44+G45+G46+G47+G48+G49</f>
        <v>0</v>
      </c>
      <c r="H43" s="24">
        <f>H44+H45+H46+H47+H48+H49</f>
        <v>2315800</v>
      </c>
      <c r="I43" s="49"/>
      <c r="J43" s="29"/>
    </row>
    <row r="44" spans="1:10" ht="34.5" customHeight="1">
      <c r="A44" s="70"/>
      <c r="B44" s="71" t="s">
        <v>1</v>
      </c>
      <c r="C44" s="71" t="s">
        <v>124</v>
      </c>
      <c r="D44" s="53" t="s">
        <v>202</v>
      </c>
      <c r="E44" s="17" t="s">
        <v>234</v>
      </c>
      <c r="F44" s="10">
        <v>123000</v>
      </c>
      <c r="G44" s="59"/>
      <c r="H44" s="11">
        <f aca="true" t="shared" si="1" ref="H44:H79">F44+G44</f>
        <v>123000</v>
      </c>
      <c r="I44" s="18"/>
      <c r="J44" s="29"/>
    </row>
    <row r="45" spans="1:10" ht="34.5" customHeight="1">
      <c r="A45" s="70"/>
      <c r="B45" s="71" t="s">
        <v>28</v>
      </c>
      <c r="C45" s="71" t="s">
        <v>124</v>
      </c>
      <c r="D45" s="53" t="s">
        <v>37</v>
      </c>
      <c r="E45" s="99" t="s">
        <v>95</v>
      </c>
      <c r="F45" s="10">
        <v>80500</v>
      </c>
      <c r="G45" s="59"/>
      <c r="H45" s="11">
        <f t="shared" si="1"/>
        <v>80500</v>
      </c>
      <c r="I45" s="18"/>
      <c r="J45" s="29"/>
    </row>
    <row r="46" spans="1:10" ht="21" customHeight="1">
      <c r="A46" s="70"/>
      <c r="B46" s="71" t="s">
        <v>30</v>
      </c>
      <c r="C46" s="71" t="s">
        <v>124</v>
      </c>
      <c r="D46" s="53" t="s">
        <v>31</v>
      </c>
      <c r="E46" s="100"/>
      <c r="F46" s="10">
        <v>1879300</v>
      </c>
      <c r="G46" s="59"/>
      <c r="H46" s="11">
        <f t="shared" si="1"/>
        <v>1879300</v>
      </c>
      <c r="I46" s="18"/>
      <c r="J46" s="29"/>
    </row>
    <row r="47" spans="1:10" ht="17.25" customHeight="1">
      <c r="A47" s="70"/>
      <c r="B47" s="71" t="s">
        <v>29</v>
      </c>
      <c r="C47" s="71" t="s">
        <v>124</v>
      </c>
      <c r="D47" s="53" t="s">
        <v>17</v>
      </c>
      <c r="E47" s="101"/>
      <c r="F47" s="10">
        <v>21000</v>
      </c>
      <c r="G47" s="59"/>
      <c r="H47" s="11">
        <f t="shared" si="1"/>
        <v>21000</v>
      </c>
      <c r="I47" s="18"/>
      <c r="J47" s="29"/>
    </row>
    <row r="48" spans="1:10" ht="31.5" customHeight="1">
      <c r="A48" s="37"/>
      <c r="B48" s="38" t="s">
        <v>2</v>
      </c>
      <c r="C48" s="38" t="s">
        <v>124</v>
      </c>
      <c r="D48" s="52" t="s">
        <v>203</v>
      </c>
      <c r="E48" s="43" t="s">
        <v>96</v>
      </c>
      <c r="F48" s="10">
        <v>37900</v>
      </c>
      <c r="G48" s="59"/>
      <c r="H48" s="11">
        <f t="shared" si="1"/>
        <v>37900</v>
      </c>
      <c r="I48" s="18"/>
      <c r="J48" s="29"/>
    </row>
    <row r="49" spans="1:10" ht="56.25" customHeight="1">
      <c r="A49" s="37"/>
      <c r="B49" s="38" t="s">
        <v>27</v>
      </c>
      <c r="C49" s="38" t="s">
        <v>124</v>
      </c>
      <c r="D49" s="52" t="s">
        <v>32</v>
      </c>
      <c r="E49" s="17" t="s">
        <v>97</v>
      </c>
      <c r="F49" s="10">
        <v>174100</v>
      </c>
      <c r="G49" s="59"/>
      <c r="H49" s="11">
        <f t="shared" si="1"/>
        <v>174100</v>
      </c>
      <c r="I49" s="18"/>
      <c r="J49" s="29"/>
    </row>
    <row r="50" spans="1:10" ht="18" customHeight="1">
      <c r="A50" s="35"/>
      <c r="B50" s="36" t="s">
        <v>79</v>
      </c>
      <c r="C50" s="36"/>
      <c r="D50" s="54" t="s">
        <v>125</v>
      </c>
      <c r="E50" s="17"/>
      <c r="F50" s="12">
        <f>F51</f>
        <v>975300</v>
      </c>
      <c r="G50" s="12">
        <f>G51</f>
        <v>1241000</v>
      </c>
      <c r="H50" s="21">
        <f t="shared" si="1"/>
        <v>2216300</v>
      </c>
      <c r="I50" s="49"/>
      <c r="J50" s="29"/>
    </row>
    <row r="51" spans="1:10" ht="18" customHeight="1">
      <c r="A51" s="37"/>
      <c r="B51" s="38" t="s">
        <v>126</v>
      </c>
      <c r="C51" s="38"/>
      <c r="D51" s="52" t="s">
        <v>127</v>
      </c>
      <c r="E51" s="99" t="s">
        <v>198</v>
      </c>
      <c r="F51" s="10">
        <f>F52+F53+F54</f>
        <v>975300</v>
      </c>
      <c r="G51" s="10">
        <f>G52+G53+G54</f>
        <v>1241000</v>
      </c>
      <c r="H51" s="11">
        <f t="shared" si="1"/>
        <v>2216300</v>
      </c>
      <c r="I51" s="18"/>
      <c r="J51" s="29"/>
    </row>
    <row r="52" spans="1:10" ht="20.25" customHeight="1">
      <c r="A52" s="37"/>
      <c r="B52" s="38" t="s">
        <v>128</v>
      </c>
      <c r="C52" s="38" t="s">
        <v>129</v>
      </c>
      <c r="D52" s="52" t="s">
        <v>220</v>
      </c>
      <c r="E52" s="100"/>
      <c r="F52" s="10">
        <v>817300</v>
      </c>
      <c r="G52" s="10">
        <v>59000</v>
      </c>
      <c r="H52" s="11">
        <f t="shared" si="1"/>
        <v>876300</v>
      </c>
      <c r="I52" s="18"/>
      <c r="J52" s="29"/>
    </row>
    <row r="53" spans="1:10" ht="29.25" customHeight="1">
      <c r="A53" s="37"/>
      <c r="B53" s="38" t="s">
        <v>130</v>
      </c>
      <c r="C53" s="38" t="s">
        <v>129</v>
      </c>
      <c r="D53" s="52" t="s">
        <v>229</v>
      </c>
      <c r="E53" s="100"/>
      <c r="F53" s="10">
        <v>158000</v>
      </c>
      <c r="G53" s="10"/>
      <c r="H53" s="11">
        <f t="shared" si="1"/>
        <v>158000</v>
      </c>
      <c r="I53" s="18"/>
      <c r="J53" s="29"/>
    </row>
    <row r="54" spans="1:10" ht="29.25" customHeight="1">
      <c r="A54" s="37"/>
      <c r="B54" s="38" t="s">
        <v>131</v>
      </c>
      <c r="C54" s="38" t="s">
        <v>129</v>
      </c>
      <c r="D54" s="52" t="s">
        <v>80</v>
      </c>
      <c r="E54" s="101"/>
      <c r="F54" s="10"/>
      <c r="G54" s="10">
        <v>1182000</v>
      </c>
      <c r="H54" s="11">
        <f t="shared" si="1"/>
        <v>1182000</v>
      </c>
      <c r="I54" s="18"/>
      <c r="J54" s="29"/>
    </row>
    <row r="55" spans="1:10" ht="17.25" customHeight="1">
      <c r="A55" s="35"/>
      <c r="B55" s="36" t="s">
        <v>85</v>
      </c>
      <c r="C55" s="36"/>
      <c r="D55" s="54" t="s">
        <v>133</v>
      </c>
      <c r="E55" s="43"/>
      <c r="F55" s="12">
        <f>F56+F57+F58+F59+F60+F61+F62+F63+F64+F65+F66+F67+F68+F69+F70</f>
        <v>4418650</v>
      </c>
      <c r="G55" s="12">
        <f>G56+G57+G58+G59+G60+G61+G62+G63+G64+G65+G66+G67+G68+G69+G70</f>
        <v>3041100</v>
      </c>
      <c r="H55" s="21">
        <f t="shared" si="1"/>
        <v>7459750</v>
      </c>
      <c r="I55" s="49"/>
      <c r="J55" s="29"/>
    </row>
    <row r="56" spans="1:10" ht="18.75" customHeight="1">
      <c r="A56" s="37"/>
      <c r="B56" s="38" t="s">
        <v>75</v>
      </c>
      <c r="C56" s="38"/>
      <c r="D56" s="52" t="s">
        <v>76</v>
      </c>
      <c r="E56" s="17" t="s">
        <v>93</v>
      </c>
      <c r="F56" s="10">
        <v>888000</v>
      </c>
      <c r="G56" s="10"/>
      <c r="H56" s="11">
        <f t="shared" si="1"/>
        <v>888000</v>
      </c>
      <c r="I56" s="18"/>
      <c r="J56" s="29"/>
    </row>
    <row r="57" spans="1:10" ht="30.75" customHeight="1">
      <c r="A57" s="37"/>
      <c r="B57" s="38" t="s">
        <v>75</v>
      </c>
      <c r="C57" s="38"/>
      <c r="D57" s="52" t="s">
        <v>76</v>
      </c>
      <c r="E57" s="17" t="s">
        <v>216</v>
      </c>
      <c r="F57" s="10">
        <v>53600</v>
      </c>
      <c r="G57" s="10"/>
      <c r="H57" s="11">
        <f t="shared" si="1"/>
        <v>53600</v>
      </c>
      <c r="I57" s="18"/>
      <c r="J57" s="29"/>
    </row>
    <row r="58" spans="1:10" ht="30" customHeight="1">
      <c r="A58" s="37"/>
      <c r="B58" s="38" t="s">
        <v>75</v>
      </c>
      <c r="C58" s="38"/>
      <c r="D58" s="52" t="s">
        <v>76</v>
      </c>
      <c r="E58" s="17" t="s">
        <v>200</v>
      </c>
      <c r="F58" s="10">
        <v>82900</v>
      </c>
      <c r="G58" s="10"/>
      <c r="H58" s="11">
        <f t="shared" si="1"/>
        <v>82900</v>
      </c>
      <c r="I58" s="18"/>
      <c r="J58" s="29"/>
    </row>
    <row r="59" spans="1:10" ht="21" customHeight="1">
      <c r="A59" s="67"/>
      <c r="B59" s="68" t="s">
        <v>43</v>
      </c>
      <c r="C59" s="68" t="s">
        <v>134</v>
      </c>
      <c r="D59" s="85" t="s">
        <v>44</v>
      </c>
      <c r="E59" s="99" t="s">
        <v>201</v>
      </c>
      <c r="F59" s="93">
        <f>20000+6000+12000+40000+20200+2300</f>
        <v>100500</v>
      </c>
      <c r="G59" s="10">
        <v>665000</v>
      </c>
      <c r="H59" s="11">
        <f t="shared" si="1"/>
        <v>765500</v>
      </c>
      <c r="I59" s="18"/>
      <c r="J59" s="29"/>
    </row>
    <row r="60" spans="1:10" ht="21.75" customHeight="1">
      <c r="A60" s="67"/>
      <c r="B60" s="68" t="s">
        <v>45</v>
      </c>
      <c r="C60" s="68" t="s">
        <v>135</v>
      </c>
      <c r="D60" s="85" t="s">
        <v>74</v>
      </c>
      <c r="E60" s="100"/>
      <c r="F60" s="93">
        <f>21000+36400</f>
        <v>57400</v>
      </c>
      <c r="G60" s="10">
        <v>946000</v>
      </c>
      <c r="H60" s="11">
        <f t="shared" si="1"/>
        <v>1003400</v>
      </c>
      <c r="I60" s="18"/>
      <c r="J60" s="29"/>
    </row>
    <row r="61" spans="1:10" ht="45.75" customHeight="1">
      <c r="A61" s="78"/>
      <c r="B61" s="79" t="s">
        <v>46</v>
      </c>
      <c r="C61" s="79" t="s">
        <v>136</v>
      </c>
      <c r="D61" s="90" t="s">
        <v>47</v>
      </c>
      <c r="E61" s="100"/>
      <c r="F61" s="94">
        <f>23400+600</f>
        <v>24000</v>
      </c>
      <c r="G61" s="81">
        <v>87000</v>
      </c>
      <c r="H61" s="82">
        <f t="shared" si="1"/>
        <v>111000</v>
      </c>
      <c r="I61" s="18"/>
      <c r="J61" s="29"/>
    </row>
    <row r="62" spans="1:10" ht="21" customHeight="1">
      <c r="A62" s="67"/>
      <c r="B62" s="68" t="s">
        <v>48</v>
      </c>
      <c r="C62" s="68" t="s">
        <v>137</v>
      </c>
      <c r="D62" s="85" t="s">
        <v>49</v>
      </c>
      <c r="E62" s="100"/>
      <c r="F62" s="93">
        <f>3500+1800+2200+3400</f>
        <v>10900</v>
      </c>
      <c r="G62" s="10">
        <v>1013100</v>
      </c>
      <c r="H62" s="11">
        <f t="shared" si="1"/>
        <v>1024000</v>
      </c>
      <c r="I62" s="18"/>
      <c r="J62" s="29"/>
    </row>
    <row r="63" spans="1:10" ht="30" customHeight="1">
      <c r="A63" s="67"/>
      <c r="B63" s="68" t="s">
        <v>69</v>
      </c>
      <c r="C63" s="68" t="s">
        <v>138</v>
      </c>
      <c r="D63" s="85" t="s">
        <v>70</v>
      </c>
      <c r="E63" s="101"/>
      <c r="F63" s="93">
        <f>3000+11500+200</f>
        <v>14700</v>
      </c>
      <c r="G63" s="10">
        <v>330000</v>
      </c>
      <c r="H63" s="11">
        <f t="shared" si="1"/>
        <v>344700</v>
      </c>
      <c r="I63" s="18"/>
      <c r="J63" s="29"/>
    </row>
    <row r="64" spans="1:10" ht="16.5" customHeight="1">
      <c r="A64" s="67"/>
      <c r="B64" s="68" t="s">
        <v>43</v>
      </c>
      <c r="C64" s="68" t="s">
        <v>134</v>
      </c>
      <c r="D64" s="85" t="s">
        <v>44</v>
      </c>
      <c r="E64" s="100" t="s">
        <v>204</v>
      </c>
      <c r="F64" s="93">
        <f>25000+51000+36800+95000+300500+142800+2100</f>
        <v>653200</v>
      </c>
      <c r="G64" s="10"/>
      <c r="H64" s="11">
        <f t="shared" si="1"/>
        <v>653200</v>
      </c>
      <c r="I64" s="18"/>
      <c r="J64" s="29"/>
    </row>
    <row r="65" spans="1:10" ht="19.5" customHeight="1">
      <c r="A65" s="67"/>
      <c r="B65" s="68" t="s">
        <v>45</v>
      </c>
      <c r="C65" s="68" t="s">
        <v>135</v>
      </c>
      <c r="D65" s="85" t="s">
        <v>74</v>
      </c>
      <c r="E65" s="100"/>
      <c r="F65" s="93">
        <v>900</v>
      </c>
      <c r="G65" s="10"/>
      <c r="H65" s="11">
        <f t="shared" si="1"/>
        <v>900</v>
      </c>
      <c r="I65" s="18"/>
      <c r="J65" s="29"/>
    </row>
    <row r="66" spans="1:10" ht="46.5" customHeight="1">
      <c r="A66" s="67"/>
      <c r="B66" s="68" t="s">
        <v>46</v>
      </c>
      <c r="C66" s="68" t="s">
        <v>136</v>
      </c>
      <c r="D66" s="85" t="s">
        <v>47</v>
      </c>
      <c r="E66" s="100"/>
      <c r="F66" s="93">
        <f>606000+130000+9100+5700+111400+2500+8800</f>
        <v>873500</v>
      </c>
      <c r="G66" s="10"/>
      <c r="H66" s="11">
        <f t="shared" si="1"/>
        <v>873500</v>
      </c>
      <c r="I66" s="18"/>
      <c r="J66" s="29"/>
    </row>
    <row r="67" spans="1:10" ht="21" customHeight="1">
      <c r="A67" s="67"/>
      <c r="B67" s="68" t="s">
        <v>48</v>
      </c>
      <c r="C67" s="68" t="s">
        <v>137</v>
      </c>
      <c r="D67" s="85" t="s">
        <v>49</v>
      </c>
      <c r="E67" s="100"/>
      <c r="F67" s="93">
        <f>5000+7000+29000</f>
        <v>41000</v>
      </c>
      <c r="G67" s="10"/>
      <c r="H67" s="11">
        <f t="shared" si="1"/>
        <v>41000</v>
      </c>
      <c r="I67" s="18"/>
      <c r="J67" s="29"/>
    </row>
    <row r="68" spans="1:10" ht="32.25" customHeight="1">
      <c r="A68" s="67"/>
      <c r="B68" s="68" t="s">
        <v>69</v>
      </c>
      <c r="C68" s="68" t="s">
        <v>138</v>
      </c>
      <c r="D68" s="85" t="s">
        <v>70</v>
      </c>
      <c r="E68" s="101"/>
      <c r="F68" s="93">
        <f>45200+138400+44000+138900+251700+225500+80000+1400+3600</f>
        <v>928700</v>
      </c>
      <c r="G68" s="10"/>
      <c r="H68" s="11">
        <f t="shared" si="1"/>
        <v>928700</v>
      </c>
      <c r="I68" s="18"/>
      <c r="J68" s="29"/>
    </row>
    <row r="69" spans="1:10" ht="28.5" customHeight="1">
      <c r="A69" s="67"/>
      <c r="B69" s="68" t="s">
        <v>45</v>
      </c>
      <c r="C69" s="68" t="s">
        <v>135</v>
      </c>
      <c r="D69" s="69" t="s">
        <v>74</v>
      </c>
      <c r="E69" s="17" t="s">
        <v>197</v>
      </c>
      <c r="F69" s="16">
        <v>85350</v>
      </c>
      <c r="G69" s="10"/>
      <c r="H69" s="11">
        <f t="shared" si="1"/>
        <v>85350</v>
      </c>
      <c r="I69" s="18"/>
      <c r="J69" s="29"/>
    </row>
    <row r="70" spans="1:10" ht="22.5" customHeight="1">
      <c r="A70" s="67"/>
      <c r="B70" s="38" t="s">
        <v>75</v>
      </c>
      <c r="C70" s="38"/>
      <c r="D70" s="52" t="s">
        <v>76</v>
      </c>
      <c r="E70" s="99" t="s">
        <v>226</v>
      </c>
      <c r="F70" s="16">
        <f>F71+F72+F73</f>
        <v>604000</v>
      </c>
      <c r="G70" s="16">
        <f>G71+G72+G73</f>
        <v>0</v>
      </c>
      <c r="H70" s="11">
        <f t="shared" si="1"/>
        <v>604000</v>
      </c>
      <c r="I70" s="18"/>
      <c r="J70" s="29"/>
    </row>
    <row r="71" spans="1:10" ht="22.5" customHeight="1">
      <c r="A71" s="67"/>
      <c r="B71" s="68" t="s">
        <v>43</v>
      </c>
      <c r="C71" s="68" t="s">
        <v>134</v>
      </c>
      <c r="D71" s="85" t="s">
        <v>44</v>
      </c>
      <c r="E71" s="100"/>
      <c r="F71" s="16">
        <v>513000</v>
      </c>
      <c r="G71" s="10"/>
      <c r="H71" s="11">
        <f t="shared" si="1"/>
        <v>513000</v>
      </c>
      <c r="I71" s="18"/>
      <c r="J71" s="29"/>
    </row>
    <row r="72" spans="1:10" ht="29.25" customHeight="1">
      <c r="A72" s="67"/>
      <c r="B72" s="68" t="s">
        <v>46</v>
      </c>
      <c r="C72" s="68" t="s">
        <v>136</v>
      </c>
      <c r="D72" s="85" t="s">
        <v>47</v>
      </c>
      <c r="E72" s="100"/>
      <c r="F72" s="16">
        <v>60000</v>
      </c>
      <c r="G72" s="10"/>
      <c r="H72" s="11">
        <f t="shared" si="1"/>
        <v>60000</v>
      </c>
      <c r="I72" s="18"/>
      <c r="J72" s="29"/>
    </row>
    <row r="73" spans="1:10" s="6" customFormat="1" ht="27" customHeight="1">
      <c r="A73" s="67"/>
      <c r="B73" s="68" t="s">
        <v>69</v>
      </c>
      <c r="C73" s="68" t="s">
        <v>138</v>
      </c>
      <c r="D73" s="85" t="s">
        <v>70</v>
      </c>
      <c r="E73" s="101"/>
      <c r="F73" s="16">
        <v>31000</v>
      </c>
      <c r="G73" s="10"/>
      <c r="H73" s="11">
        <f t="shared" si="1"/>
        <v>31000</v>
      </c>
      <c r="I73" s="74"/>
      <c r="J73" s="28"/>
    </row>
    <row r="74" spans="1:10" ht="19.5" customHeight="1">
      <c r="A74" s="35"/>
      <c r="B74" s="36" t="s">
        <v>35</v>
      </c>
      <c r="C74" s="36"/>
      <c r="D74" s="54" t="s">
        <v>20</v>
      </c>
      <c r="E74" s="43"/>
      <c r="F74" s="12">
        <f>F75+F76</f>
        <v>50000</v>
      </c>
      <c r="G74" s="12">
        <f>G75+G76</f>
        <v>17200</v>
      </c>
      <c r="H74" s="21">
        <f t="shared" si="1"/>
        <v>67200</v>
      </c>
      <c r="I74" s="49"/>
      <c r="J74" s="29"/>
    </row>
    <row r="75" spans="1:10" ht="28.5" customHeight="1">
      <c r="A75" s="37"/>
      <c r="B75" s="38" t="s">
        <v>21</v>
      </c>
      <c r="C75" s="38" t="s">
        <v>124</v>
      </c>
      <c r="D75" s="53" t="s">
        <v>22</v>
      </c>
      <c r="E75" s="17" t="s">
        <v>94</v>
      </c>
      <c r="F75" s="10">
        <v>50000</v>
      </c>
      <c r="G75" s="10"/>
      <c r="H75" s="11">
        <f t="shared" si="1"/>
        <v>50000</v>
      </c>
      <c r="I75" s="18"/>
      <c r="J75" s="29"/>
    </row>
    <row r="76" spans="1:10" ht="32.25" customHeight="1">
      <c r="A76" s="37"/>
      <c r="B76" s="38" t="s">
        <v>61</v>
      </c>
      <c r="C76" s="38" t="s">
        <v>115</v>
      </c>
      <c r="D76" s="52" t="s">
        <v>17</v>
      </c>
      <c r="E76" s="17" t="s">
        <v>223</v>
      </c>
      <c r="F76" s="10"/>
      <c r="G76" s="10">
        <v>17200</v>
      </c>
      <c r="H76" s="11">
        <f t="shared" si="1"/>
        <v>17200</v>
      </c>
      <c r="I76" s="18"/>
      <c r="J76" s="29"/>
    </row>
    <row r="77" spans="1:10" ht="19.5" customHeight="1">
      <c r="A77" s="35"/>
      <c r="B77" s="36" t="s">
        <v>139</v>
      </c>
      <c r="C77" s="36"/>
      <c r="D77" s="56" t="s">
        <v>140</v>
      </c>
      <c r="E77" s="43"/>
      <c r="F77" s="12">
        <f>F78</f>
        <v>3270300</v>
      </c>
      <c r="G77" s="12">
        <f>G78</f>
        <v>0</v>
      </c>
      <c r="H77" s="21">
        <f t="shared" si="1"/>
        <v>3270300</v>
      </c>
      <c r="I77" s="49"/>
      <c r="J77" s="29"/>
    </row>
    <row r="78" spans="1:10" ht="16.5" customHeight="1">
      <c r="A78" s="37"/>
      <c r="B78" s="38" t="s">
        <v>141</v>
      </c>
      <c r="C78" s="38"/>
      <c r="D78" s="53" t="s">
        <v>142</v>
      </c>
      <c r="E78" s="43"/>
      <c r="F78" s="10">
        <f>F79</f>
        <v>3270300</v>
      </c>
      <c r="G78" s="10">
        <f>G79</f>
        <v>0</v>
      </c>
      <c r="H78" s="11">
        <f t="shared" si="1"/>
        <v>3270300</v>
      </c>
      <c r="I78" s="18"/>
      <c r="J78" s="29"/>
    </row>
    <row r="79" spans="1:10" ht="29.25" customHeight="1">
      <c r="A79" s="67"/>
      <c r="B79" s="68" t="s">
        <v>143</v>
      </c>
      <c r="C79" s="68" t="s">
        <v>144</v>
      </c>
      <c r="D79" s="43" t="s">
        <v>145</v>
      </c>
      <c r="E79" s="22" t="s">
        <v>92</v>
      </c>
      <c r="F79" s="10">
        <v>3270300</v>
      </c>
      <c r="G79" s="10"/>
      <c r="H79" s="11">
        <f t="shared" si="1"/>
        <v>3270300</v>
      </c>
      <c r="I79" s="18"/>
      <c r="J79" s="29"/>
    </row>
    <row r="80" spans="1:10" ht="29.25" customHeight="1">
      <c r="A80" s="35"/>
      <c r="B80" s="36" t="s">
        <v>19</v>
      </c>
      <c r="C80" s="36"/>
      <c r="D80" s="54" t="s">
        <v>150</v>
      </c>
      <c r="E80" s="43"/>
      <c r="F80" s="12">
        <f>F81+F83+F88+F89+F82</f>
        <v>56723600</v>
      </c>
      <c r="G80" s="12">
        <f>G81+G83+G88+G89+G82</f>
        <v>30300000</v>
      </c>
      <c r="H80" s="21">
        <f aca="true" t="shared" si="2" ref="H80:H112">F80+G80</f>
        <v>87023600</v>
      </c>
      <c r="I80" s="49"/>
      <c r="J80" s="29"/>
    </row>
    <row r="81" spans="1:10" ht="69.75" customHeight="1">
      <c r="A81" s="37"/>
      <c r="B81" s="38" t="s">
        <v>26</v>
      </c>
      <c r="C81" s="38" t="s">
        <v>151</v>
      </c>
      <c r="D81" s="57" t="s">
        <v>36</v>
      </c>
      <c r="E81" s="17" t="s">
        <v>214</v>
      </c>
      <c r="F81" s="10">
        <v>111100</v>
      </c>
      <c r="G81" s="10"/>
      <c r="H81" s="11">
        <f t="shared" si="2"/>
        <v>111100</v>
      </c>
      <c r="I81" s="49"/>
      <c r="J81" s="29"/>
    </row>
    <row r="82" spans="1:10" ht="176.25" customHeight="1">
      <c r="A82" s="37"/>
      <c r="B82" s="38" t="s">
        <v>206</v>
      </c>
      <c r="C82" s="38" t="s">
        <v>109</v>
      </c>
      <c r="D82" s="92" t="s">
        <v>211</v>
      </c>
      <c r="E82" s="99" t="s">
        <v>212</v>
      </c>
      <c r="F82" s="84"/>
      <c r="G82" s="10">
        <v>300000</v>
      </c>
      <c r="H82" s="11">
        <f t="shared" si="2"/>
        <v>300000</v>
      </c>
      <c r="I82" s="49"/>
      <c r="J82" s="29"/>
    </row>
    <row r="83" spans="1:10" ht="19.5" customHeight="1">
      <c r="A83" s="37"/>
      <c r="B83" s="38" t="s">
        <v>152</v>
      </c>
      <c r="C83" s="38"/>
      <c r="D83" s="89" t="s">
        <v>153</v>
      </c>
      <c r="E83" s="100"/>
      <c r="F83" s="84">
        <f>F84+F86+F87+F85</f>
        <v>30810700</v>
      </c>
      <c r="G83" s="10">
        <f>G84+G86+G87+G85</f>
        <v>14122600</v>
      </c>
      <c r="H83" s="11">
        <f t="shared" si="2"/>
        <v>44933300</v>
      </c>
      <c r="I83" s="18"/>
      <c r="J83" s="29"/>
    </row>
    <row r="84" spans="1:10" ht="28.5" customHeight="1">
      <c r="A84" s="37"/>
      <c r="B84" s="38" t="s">
        <v>154</v>
      </c>
      <c r="C84" s="38" t="s">
        <v>155</v>
      </c>
      <c r="D84" s="83" t="s">
        <v>10</v>
      </c>
      <c r="E84" s="100"/>
      <c r="F84" s="84"/>
      <c r="G84" s="77">
        <f>10522600+2100000</f>
        <v>12622600</v>
      </c>
      <c r="H84" s="11">
        <f t="shared" si="2"/>
        <v>12622600</v>
      </c>
      <c r="I84" s="18"/>
      <c r="J84" s="29"/>
    </row>
    <row r="85" spans="1:10" ht="19.5" customHeight="1">
      <c r="A85" s="37"/>
      <c r="B85" s="38" t="s">
        <v>221</v>
      </c>
      <c r="C85" s="38" t="s">
        <v>156</v>
      </c>
      <c r="D85" s="83" t="s">
        <v>222</v>
      </c>
      <c r="E85" s="100"/>
      <c r="F85" s="84">
        <v>150000</v>
      </c>
      <c r="G85" s="77"/>
      <c r="H85" s="11">
        <f t="shared" si="2"/>
        <v>150000</v>
      </c>
      <c r="I85" s="18"/>
      <c r="J85" s="29"/>
    </row>
    <row r="86" spans="1:10" ht="20.25" customHeight="1">
      <c r="A86" s="37"/>
      <c r="B86" s="38" t="s">
        <v>73</v>
      </c>
      <c r="C86" s="38" t="s">
        <v>156</v>
      </c>
      <c r="D86" s="83" t="s">
        <v>157</v>
      </c>
      <c r="E86" s="100"/>
      <c r="F86" s="84">
        <v>24887700</v>
      </c>
      <c r="G86" s="10">
        <v>1500000</v>
      </c>
      <c r="H86" s="11">
        <f t="shared" si="2"/>
        <v>26387700</v>
      </c>
      <c r="I86" s="18"/>
      <c r="J86" s="29"/>
    </row>
    <row r="87" spans="1:10" ht="28.5" customHeight="1">
      <c r="A87" s="37"/>
      <c r="B87" s="38" t="s">
        <v>11</v>
      </c>
      <c r="C87" s="38" t="s">
        <v>156</v>
      </c>
      <c r="D87" s="83" t="s">
        <v>224</v>
      </c>
      <c r="E87" s="101"/>
      <c r="F87" s="84">
        <v>5773000</v>
      </c>
      <c r="G87" s="10"/>
      <c r="H87" s="11">
        <f t="shared" si="2"/>
        <v>5773000</v>
      </c>
      <c r="I87" s="18"/>
      <c r="J87" s="29"/>
    </row>
    <row r="88" spans="1:10" ht="42" customHeight="1">
      <c r="A88" s="37"/>
      <c r="B88" s="38" t="s">
        <v>158</v>
      </c>
      <c r="C88" s="38" t="s">
        <v>159</v>
      </c>
      <c r="D88" s="53" t="s">
        <v>160</v>
      </c>
      <c r="E88" s="80" t="s">
        <v>91</v>
      </c>
      <c r="F88" s="10">
        <f>31701800-3000000-2900000</f>
        <v>25801800</v>
      </c>
      <c r="G88" s="10">
        <v>13700000</v>
      </c>
      <c r="H88" s="11">
        <f t="shared" si="2"/>
        <v>39501800</v>
      </c>
      <c r="I88" s="18"/>
      <c r="J88" s="29"/>
    </row>
    <row r="89" spans="1:10" ht="37.5" customHeight="1">
      <c r="A89" s="37"/>
      <c r="B89" s="38" t="s">
        <v>161</v>
      </c>
      <c r="C89" s="38" t="s">
        <v>162</v>
      </c>
      <c r="D89" s="53" t="s">
        <v>163</v>
      </c>
      <c r="E89" s="43" t="s">
        <v>217</v>
      </c>
      <c r="F89" s="10"/>
      <c r="G89" s="10">
        <f>4277400-2100000</f>
        <v>2177400</v>
      </c>
      <c r="H89" s="11">
        <f t="shared" si="2"/>
        <v>2177400</v>
      </c>
      <c r="I89" s="18"/>
      <c r="J89" s="29"/>
    </row>
    <row r="90" spans="1:10" ht="28.5" customHeight="1">
      <c r="A90" s="35"/>
      <c r="B90" s="36" t="s">
        <v>164</v>
      </c>
      <c r="C90" s="36"/>
      <c r="D90" s="56" t="s">
        <v>165</v>
      </c>
      <c r="E90" s="26"/>
      <c r="F90" s="12">
        <f>F91</f>
        <v>0</v>
      </c>
      <c r="G90" s="12">
        <f>G91+G92</f>
        <v>559900</v>
      </c>
      <c r="H90" s="21">
        <f t="shared" si="2"/>
        <v>559900</v>
      </c>
      <c r="I90" s="49"/>
      <c r="J90" s="29"/>
    </row>
    <row r="91" spans="1:10" ht="27" customHeight="1">
      <c r="A91" s="37"/>
      <c r="B91" s="38" t="s">
        <v>61</v>
      </c>
      <c r="C91" s="38" t="s">
        <v>115</v>
      </c>
      <c r="D91" s="52" t="s">
        <v>17</v>
      </c>
      <c r="E91" s="17" t="s">
        <v>223</v>
      </c>
      <c r="F91" s="10"/>
      <c r="G91" s="10">
        <v>35000</v>
      </c>
      <c r="H91" s="11">
        <f t="shared" si="2"/>
        <v>35000</v>
      </c>
      <c r="I91" s="18"/>
      <c r="J91" s="29"/>
    </row>
    <row r="92" spans="1:10" ht="17.25" customHeight="1">
      <c r="A92" s="37"/>
      <c r="B92" s="38" t="s">
        <v>61</v>
      </c>
      <c r="C92" s="38" t="s">
        <v>115</v>
      </c>
      <c r="D92" s="52" t="s">
        <v>17</v>
      </c>
      <c r="E92" s="17" t="s">
        <v>205</v>
      </c>
      <c r="F92" s="10"/>
      <c r="G92" s="10">
        <v>524900</v>
      </c>
      <c r="H92" s="11">
        <f t="shared" si="2"/>
        <v>524900</v>
      </c>
      <c r="I92" s="18"/>
      <c r="J92" s="29"/>
    </row>
    <row r="93" spans="1:10" ht="28.5" customHeight="1">
      <c r="A93" s="35"/>
      <c r="B93" s="36" t="s">
        <v>166</v>
      </c>
      <c r="C93" s="36"/>
      <c r="D93" s="54" t="s">
        <v>167</v>
      </c>
      <c r="E93" s="26"/>
      <c r="F93" s="12">
        <f>F94+F98+F101+F102+F106+F109</f>
        <v>0</v>
      </c>
      <c r="G93" s="12">
        <f>G94+G98+G101+G102+G106+G109</f>
        <v>13662100</v>
      </c>
      <c r="H93" s="21">
        <f t="shared" si="2"/>
        <v>13662100</v>
      </c>
      <c r="I93" s="49"/>
      <c r="J93" s="29"/>
    </row>
    <row r="94" spans="1:10" ht="17.25" customHeight="1">
      <c r="A94" s="37"/>
      <c r="B94" s="38" t="s">
        <v>116</v>
      </c>
      <c r="C94" s="38"/>
      <c r="D94" s="53" t="s">
        <v>117</v>
      </c>
      <c r="E94" s="99" t="s">
        <v>63</v>
      </c>
      <c r="F94" s="10">
        <f>F95</f>
        <v>0</v>
      </c>
      <c r="G94" s="10">
        <f>G95+G96+G97</f>
        <v>5607100</v>
      </c>
      <c r="H94" s="11">
        <f t="shared" si="2"/>
        <v>5607100</v>
      </c>
      <c r="I94" s="18"/>
      <c r="J94" s="29"/>
    </row>
    <row r="95" spans="1:10" ht="16.5" customHeight="1">
      <c r="A95" s="37"/>
      <c r="B95" s="38" t="s">
        <v>50</v>
      </c>
      <c r="C95" s="38" t="s">
        <v>118</v>
      </c>
      <c r="D95" s="85" t="s">
        <v>51</v>
      </c>
      <c r="E95" s="100"/>
      <c r="F95" s="84"/>
      <c r="G95" s="10">
        <v>1337100</v>
      </c>
      <c r="H95" s="11">
        <f t="shared" si="2"/>
        <v>1337100</v>
      </c>
      <c r="I95" s="18"/>
      <c r="J95" s="29"/>
    </row>
    <row r="96" spans="1:10" ht="39.75" customHeight="1">
      <c r="A96" s="67"/>
      <c r="B96" s="68" t="s">
        <v>52</v>
      </c>
      <c r="C96" s="68" t="s">
        <v>119</v>
      </c>
      <c r="D96" s="85" t="s">
        <v>101</v>
      </c>
      <c r="E96" s="100"/>
      <c r="F96" s="84"/>
      <c r="G96" s="10">
        <f>3670000+300000</f>
        <v>3970000</v>
      </c>
      <c r="H96" s="11">
        <f t="shared" si="2"/>
        <v>3970000</v>
      </c>
      <c r="I96" s="18"/>
      <c r="J96" s="29"/>
    </row>
    <row r="97" spans="1:10" ht="31.5" customHeight="1">
      <c r="A97" s="67"/>
      <c r="B97" s="68" t="s">
        <v>53</v>
      </c>
      <c r="C97" s="68" t="s">
        <v>120</v>
      </c>
      <c r="D97" s="85" t="s">
        <v>121</v>
      </c>
      <c r="E97" s="100"/>
      <c r="F97" s="84"/>
      <c r="G97" s="10">
        <v>300000</v>
      </c>
      <c r="H97" s="11">
        <f t="shared" si="2"/>
        <v>300000</v>
      </c>
      <c r="I97" s="18"/>
      <c r="J97" s="29"/>
    </row>
    <row r="98" spans="1:10" ht="17.25" customHeight="1">
      <c r="A98" s="37"/>
      <c r="B98" s="38" t="s">
        <v>75</v>
      </c>
      <c r="C98" s="38"/>
      <c r="D98" s="89" t="s">
        <v>76</v>
      </c>
      <c r="E98" s="99" t="s">
        <v>86</v>
      </c>
      <c r="F98" s="84"/>
      <c r="G98" s="10">
        <f>G99+G100</f>
        <v>3615000</v>
      </c>
      <c r="H98" s="11">
        <f t="shared" si="2"/>
        <v>3615000</v>
      </c>
      <c r="I98" s="18"/>
      <c r="J98" s="29"/>
    </row>
    <row r="99" spans="1:10" ht="16.5" customHeight="1">
      <c r="A99" s="67"/>
      <c r="B99" s="68" t="s">
        <v>43</v>
      </c>
      <c r="C99" s="68" t="s">
        <v>134</v>
      </c>
      <c r="D99" s="85" t="s">
        <v>44</v>
      </c>
      <c r="E99" s="100"/>
      <c r="F99" s="84"/>
      <c r="G99" s="10">
        <v>3015000</v>
      </c>
      <c r="H99" s="11">
        <f t="shared" si="2"/>
        <v>3015000</v>
      </c>
      <c r="I99" s="18"/>
      <c r="J99" s="29"/>
    </row>
    <row r="100" spans="1:10" ht="19.5" customHeight="1">
      <c r="A100" s="67"/>
      <c r="B100" s="68" t="s">
        <v>45</v>
      </c>
      <c r="C100" s="68" t="s">
        <v>135</v>
      </c>
      <c r="D100" s="85" t="s">
        <v>74</v>
      </c>
      <c r="E100" s="100"/>
      <c r="F100" s="84"/>
      <c r="G100" s="10">
        <v>600000</v>
      </c>
      <c r="H100" s="11">
        <f t="shared" si="2"/>
        <v>600000</v>
      </c>
      <c r="I100" s="18"/>
      <c r="J100" s="29"/>
    </row>
    <row r="101" spans="1:10" ht="18.75" customHeight="1">
      <c r="A101" s="37"/>
      <c r="B101" s="38" t="s">
        <v>73</v>
      </c>
      <c r="C101" s="38" t="s">
        <v>156</v>
      </c>
      <c r="D101" s="83" t="s">
        <v>157</v>
      </c>
      <c r="E101" s="100"/>
      <c r="F101" s="84"/>
      <c r="G101" s="10">
        <v>100000</v>
      </c>
      <c r="H101" s="11">
        <f t="shared" si="2"/>
        <v>100000</v>
      </c>
      <c r="I101" s="18"/>
      <c r="J101" s="29"/>
    </row>
    <row r="102" spans="1:10" ht="19.5" customHeight="1">
      <c r="A102" s="37"/>
      <c r="B102" s="38" t="s">
        <v>141</v>
      </c>
      <c r="C102" s="38"/>
      <c r="D102" s="83" t="s">
        <v>142</v>
      </c>
      <c r="E102" s="97" t="s">
        <v>92</v>
      </c>
      <c r="F102" s="84">
        <f>F103+F104+F105</f>
        <v>0</v>
      </c>
      <c r="G102" s="10">
        <f>G103+G104+G105</f>
        <v>1030000</v>
      </c>
      <c r="H102" s="11">
        <f t="shared" si="2"/>
        <v>1030000</v>
      </c>
      <c r="I102" s="18"/>
      <c r="J102" s="29"/>
    </row>
    <row r="103" spans="1:10" ht="18" customHeight="1">
      <c r="A103" s="37"/>
      <c r="B103" s="68" t="s">
        <v>57</v>
      </c>
      <c r="C103" s="68" t="s">
        <v>146</v>
      </c>
      <c r="D103" s="85" t="s">
        <v>58</v>
      </c>
      <c r="E103" s="98"/>
      <c r="F103" s="84"/>
      <c r="G103" s="10">
        <f>130000+100000</f>
        <v>230000</v>
      </c>
      <c r="H103" s="11">
        <f t="shared" si="2"/>
        <v>230000</v>
      </c>
      <c r="I103" s="18"/>
      <c r="J103" s="29"/>
    </row>
    <row r="104" spans="1:10" ht="17.25" customHeight="1">
      <c r="A104" s="37"/>
      <c r="B104" s="38" t="s">
        <v>147</v>
      </c>
      <c r="C104" s="38" t="s">
        <v>146</v>
      </c>
      <c r="D104" s="85" t="s">
        <v>148</v>
      </c>
      <c r="E104" s="97" t="s">
        <v>92</v>
      </c>
      <c r="F104" s="84"/>
      <c r="G104" s="10">
        <v>450000</v>
      </c>
      <c r="H104" s="11">
        <f t="shared" si="2"/>
        <v>450000</v>
      </c>
      <c r="I104" s="18"/>
      <c r="J104" s="29"/>
    </row>
    <row r="105" spans="1:10" s="6" customFormat="1" ht="18" customHeight="1">
      <c r="A105" s="37"/>
      <c r="B105" s="38" t="s">
        <v>59</v>
      </c>
      <c r="C105" s="38" t="s">
        <v>149</v>
      </c>
      <c r="D105" s="85" t="s">
        <v>60</v>
      </c>
      <c r="E105" s="98"/>
      <c r="F105" s="84"/>
      <c r="G105" s="10">
        <v>350000</v>
      </c>
      <c r="H105" s="11">
        <f t="shared" si="2"/>
        <v>350000</v>
      </c>
      <c r="I105" s="74"/>
      <c r="J105" s="28"/>
    </row>
    <row r="106" spans="1:10" ht="18.75" customHeight="1">
      <c r="A106" s="37"/>
      <c r="B106" s="38" t="s">
        <v>168</v>
      </c>
      <c r="C106" s="38"/>
      <c r="D106" s="53" t="s">
        <v>169</v>
      </c>
      <c r="E106" s="88"/>
      <c r="F106" s="10"/>
      <c r="G106" s="10">
        <f>G107+G108</f>
        <v>3300000</v>
      </c>
      <c r="H106" s="11">
        <f t="shared" si="2"/>
        <v>3300000</v>
      </c>
      <c r="I106" s="18"/>
      <c r="J106" s="29"/>
    </row>
    <row r="107" spans="1:10" ht="21.75" customHeight="1">
      <c r="A107" s="37"/>
      <c r="B107" s="38" t="s">
        <v>41</v>
      </c>
      <c r="C107" s="38" t="s">
        <v>162</v>
      </c>
      <c r="D107" s="53" t="s">
        <v>42</v>
      </c>
      <c r="E107" s="17" t="s">
        <v>86</v>
      </c>
      <c r="F107" s="10"/>
      <c r="G107" s="10">
        <v>1300000</v>
      </c>
      <c r="H107" s="11">
        <f t="shared" si="2"/>
        <v>1300000</v>
      </c>
      <c r="I107" s="18"/>
      <c r="J107" s="29"/>
    </row>
    <row r="108" spans="1:10" ht="32.25" customHeight="1">
      <c r="A108" s="37"/>
      <c r="B108" s="38" t="s">
        <v>41</v>
      </c>
      <c r="C108" s="38" t="s">
        <v>162</v>
      </c>
      <c r="D108" s="53" t="s">
        <v>42</v>
      </c>
      <c r="E108" s="17" t="s">
        <v>199</v>
      </c>
      <c r="F108" s="10"/>
      <c r="G108" s="10">
        <v>2000000</v>
      </c>
      <c r="H108" s="11">
        <f t="shared" si="2"/>
        <v>2000000</v>
      </c>
      <c r="I108" s="18"/>
      <c r="J108" s="29"/>
    </row>
    <row r="109" spans="1:10" ht="27" customHeight="1">
      <c r="A109" s="37"/>
      <c r="B109" s="30">
        <v>250404</v>
      </c>
      <c r="C109" s="38" t="s">
        <v>115</v>
      </c>
      <c r="D109" s="53" t="s">
        <v>17</v>
      </c>
      <c r="E109" s="17" t="s">
        <v>223</v>
      </c>
      <c r="F109" s="10"/>
      <c r="G109" s="10">
        <v>10000</v>
      </c>
      <c r="H109" s="11">
        <f t="shared" si="2"/>
        <v>10000</v>
      </c>
      <c r="I109" s="18"/>
      <c r="J109" s="29"/>
    </row>
    <row r="110" spans="1:10" ht="20.25" customHeight="1">
      <c r="A110" s="35"/>
      <c r="B110" s="36" t="s">
        <v>170</v>
      </c>
      <c r="C110" s="36"/>
      <c r="D110" s="54" t="s">
        <v>171</v>
      </c>
      <c r="E110" s="13"/>
      <c r="F110" s="12"/>
      <c r="G110" s="12">
        <f>G111</f>
        <v>990000</v>
      </c>
      <c r="H110" s="21">
        <f t="shared" si="2"/>
        <v>990000</v>
      </c>
      <c r="I110" s="49"/>
      <c r="J110" s="29"/>
    </row>
    <row r="111" spans="1:10" ht="42.75" customHeight="1">
      <c r="A111" s="37"/>
      <c r="B111" s="38" t="s">
        <v>62</v>
      </c>
      <c r="C111" s="38" t="s">
        <v>172</v>
      </c>
      <c r="D111" s="52" t="s">
        <v>173</v>
      </c>
      <c r="E111" s="14" t="s">
        <v>218</v>
      </c>
      <c r="F111" s="10"/>
      <c r="G111" s="10">
        <v>990000</v>
      </c>
      <c r="H111" s="11">
        <f t="shared" si="2"/>
        <v>990000</v>
      </c>
      <c r="I111" s="18"/>
      <c r="J111" s="29"/>
    </row>
    <row r="112" spans="1:10" ht="30.75" customHeight="1">
      <c r="A112" s="35"/>
      <c r="B112" s="36" t="s">
        <v>174</v>
      </c>
      <c r="C112" s="36"/>
      <c r="D112" s="58" t="s">
        <v>175</v>
      </c>
      <c r="E112" s="17"/>
      <c r="F112" s="12">
        <f>F113+F114</f>
        <v>1042400</v>
      </c>
      <c r="G112" s="12">
        <f>G113+G114</f>
        <v>150000</v>
      </c>
      <c r="H112" s="21">
        <f t="shared" si="2"/>
        <v>1192400</v>
      </c>
      <c r="I112" s="49"/>
      <c r="J112" s="29"/>
    </row>
    <row r="113" spans="1:10" ht="23.25" customHeight="1">
      <c r="A113" s="37"/>
      <c r="B113" s="38" t="s">
        <v>84</v>
      </c>
      <c r="C113" s="38" t="s">
        <v>176</v>
      </c>
      <c r="D113" s="52" t="s">
        <v>177</v>
      </c>
      <c r="E113" s="14" t="s">
        <v>83</v>
      </c>
      <c r="F113" s="10">
        <v>238400</v>
      </c>
      <c r="G113" s="10"/>
      <c r="H113" s="11">
        <f aca="true" t="shared" si="3" ref="H113:H129">F113+G113</f>
        <v>238400</v>
      </c>
      <c r="I113" s="18"/>
      <c r="J113" s="29"/>
    </row>
    <row r="114" spans="1:10" ht="27" customHeight="1">
      <c r="A114" s="37"/>
      <c r="B114" s="38" t="s">
        <v>12</v>
      </c>
      <c r="C114" s="38" t="s">
        <v>178</v>
      </c>
      <c r="D114" s="52" t="s">
        <v>13</v>
      </c>
      <c r="E114" s="17" t="s">
        <v>89</v>
      </c>
      <c r="F114" s="10">
        <v>804000</v>
      </c>
      <c r="G114" s="10">
        <v>150000</v>
      </c>
      <c r="H114" s="11">
        <f t="shared" si="3"/>
        <v>954000</v>
      </c>
      <c r="I114" s="18"/>
      <c r="J114" s="29"/>
    </row>
    <row r="115" spans="1:10" ht="21.75" customHeight="1">
      <c r="A115" s="35"/>
      <c r="B115" s="36" t="s">
        <v>33</v>
      </c>
      <c r="C115" s="36"/>
      <c r="D115" s="54" t="s">
        <v>179</v>
      </c>
      <c r="E115" s="17"/>
      <c r="F115" s="12">
        <f>F116+F117+F120+F118+F119</f>
        <v>18228400</v>
      </c>
      <c r="G115" s="12">
        <f>G116+G117+G120+G118+G119</f>
        <v>17200</v>
      </c>
      <c r="H115" s="21">
        <f t="shared" si="3"/>
        <v>18245600</v>
      </c>
      <c r="I115" s="49"/>
      <c r="J115" s="29"/>
    </row>
    <row r="116" spans="1:10" ht="26.25" customHeight="1">
      <c r="A116" s="37"/>
      <c r="B116" s="38" t="s">
        <v>0</v>
      </c>
      <c r="C116" s="38" t="s">
        <v>108</v>
      </c>
      <c r="D116" s="53" t="s">
        <v>180</v>
      </c>
      <c r="E116" s="17" t="s">
        <v>214</v>
      </c>
      <c r="F116" s="10">
        <v>43400</v>
      </c>
      <c r="G116" s="10"/>
      <c r="H116" s="11">
        <f t="shared" si="3"/>
        <v>43400</v>
      </c>
      <c r="I116" s="18"/>
      <c r="J116" s="29"/>
    </row>
    <row r="117" spans="1:10" ht="43.5" customHeight="1">
      <c r="A117" s="37"/>
      <c r="B117" s="38" t="s">
        <v>14</v>
      </c>
      <c r="C117" s="38" t="s">
        <v>181</v>
      </c>
      <c r="D117" s="66" t="s">
        <v>15</v>
      </c>
      <c r="E117" s="99" t="s">
        <v>213</v>
      </c>
      <c r="F117" s="10">
        <f>3250000</f>
        <v>3250000</v>
      </c>
      <c r="G117" s="10"/>
      <c r="H117" s="11">
        <f t="shared" si="3"/>
        <v>3250000</v>
      </c>
      <c r="I117" s="18"/>
      <c r="J117" s="29"/>
    </row>
    <row r="118" spans="1:10" ht="27" customHeight="1">
      <c r="A118" s="37"/>
      <c r="B118" s="38" t="s">
        <v>207</v>
      </c>
      <c r="C118" s="38" t="s">
        <v>181</v>
      </c>
      <c r="D118" s="87" t="s">
        <v>209</v>
      </c>
      <c r="E118" s="100"/>
      <c r="F118" s="84">
        <v>345040</v>
      </c>
      <c r="G118" s="10"/>
      <c r="H118" s="11">
        <f t="shared" si="3"/>
        <v>345040</v>
      </c>
      <c r="I118" s="18"/>
      <c r="J118" s="29"/>
    </row>
    <row r="119" spans="1:10" ht="27" customHeight="1">
      <c r="A119" s="37"/>
      <c r="B119" s="38" t="s">
        <v>208</v>
      </c>
      <c r="C119" s="38" t="s">
        <v>181</v>
      </c>
      <c r="D119" s="87" t="s">
        <v>210</v>
      </c>
      <c r="E119" s="101"/>
      <c r="F119" s="84">
        <f>14589960</f>
        <v>14589960</v>
      </c>
      <c r="G119" s="10"/>
      <c r="H119" s="11">
        <f t="shared" si="3"/>
        <v>14589960</v>
      </c>
      <c r="I119" s="18"/>
      <c r="J119" s="29"/>
    </row>
    <row r="120" spans="1:10" ht="28.5" customHeight="1">
      <c r="A120" s="37"/>
      <c r="B120" s="30">
        <v>250404</v>
      </c>
      <c r="C120" s="38" t="s">
        <v>115</v>
      </c>
      <c r="D120" s="53" t="s">
        <v>17</v>
      </c>
      <c r="E120" s="80" t="s">
        <v>223</v>
      </c>
      <c r="F120" s="10"/>
      <c r="G120" s="10">
        <v>17200</v>
      </c>
      <c r="H120" s="11">
        <f t="shared" si="3"/>
        <v>17200</v>
      </c>
      <c r="I120" s="18"/>
      <c r="J120" s="29"/>
    </row>
    <row r="121" spans="1:10" ht="29.25" customHeight="1">
      <c r="A121" s="35"/>
      <c r="B121" s="36" t="s">
        <v>182</v>
      </c>
      <c r="C121" s="36"/>
      <c r="D121" s="54" t="s">
        <v>183</v>
      </c>
      <c r="E121" s="17"/>
      <c r="F121" s="12">
        <f>F122+F123</f>
        <v>200000</v>
      </c>
      <c r="G121" s="12">
        <f>G122+G123</f>
        <v>8600</v>
      </c>
      <c r="H121" s="21">
        <f t="shared" si="3"/>
        <v>208600</v>
      </c>
      <c r="I121" s="49"/>
      <c r="J121" s="29"/>
    </row>
    <row r="122" spans="1:10" ht="33" customHeight="1">
      <c r="A122" s="37"/>
      <c r="B122" s="38" t="s">
        <v>184</v>
      </c>
      <c r="C122" s="38" t="s">
        <v>185</v>
      </c>
      <c r="D122" s="53" t="s">
        <v>186</v>
      </c>
      <c r="E122" s="17" t="s">
        <v>230</v>
      </c>
      <c r="F122" s="10">
        <v>200000</v>
      </c>
      <c r="G122" s="10"/>
      <c r="H122" s="11">
        <f t="shared" si="3"/>
        <v>200000</v>
      </c>
      <c r="I122" s="18"/>
      <c r="J122" s="29"/>
    </row>
    <row r="123" spans="1:10" ht="30" customHeight="1">
      <c r="A123" s="37"/>
      <c r="B123" s="38" t="s">
        <v>61</v>
      </c>
      <c r="C123" s="38" t="s">
        <v>115</v>
      </c>
      <c r="D123" s="53" t="s">
        <v>17</v>
      </c>
      <c r="E123" s="17" t="s">
        <v>223</v>
      </c>
      <c r="F123" s="10"/>
      <c r="G123" s="10">
        <v>8600</v>
      </c>
      <c r="H123" s="11">
        <f t="shared" si="3"/>
        <v>8600</v>
      </c>
      <c r="I123" s="18"/>
      <c r="J123" s="29"/>
    </row>
    <row r="124" spans="1:10" ht="16.5" customHeight="1">
      <c r="A124" s="35"/>
      <c r="B124" s="36" t="s">
        <v>64</v>
      </c>
      <c r="C124" s="36"/>
      <c r="D124" s="54" t="s">
        <v>65</v>
      </c>
      <c r="E124" s="17"/>
      <c r="F124" s="12">
        <f>F125+F126</f>
        <v>64500</v>
      </c>
      <c r="G124" s="12">
        <f>G125+G126</f>
        <v>0</v>
      </c>
      <c r="H124" s="21">
        <f t="shared" si="3"/>
        <v>64500</v>
      </c>
      <c r="I124" s="49"/>
      <c r="J124" s="29"/>
    </row>
    <row r="125" spans="1:10" ht="21" customHeight="1">
      <c r="A125" s="37"/>
      <c r="B125" s="38" t="s">
        <v>0</v>
      </c>
      <c r="C125" s="38" t="s">
        <v>108</v>
      </c>
      <c r="D125" s="52" t="s">
        <v>187</v>
      </c>
      <c r="E125" s="17" t="s">
        <v>219</v>
      </c>
      <c r="F125" s="10">
        <v>50000</v>
      </c>
      <c r="G125" s="10"/>
      <c r="H125" s="11">
        <f t="shared" si="3"/>
        <v>50000</v>
      </c>
      <c r="I125" s="18"/>
      <c r="J125" s="29"/>
    </row>
    <row r="126" spans="1:10" ht="19.5" customHeight="1">
      <c r="A126" s="37"/>
      <c r="B126" s="30">
        <v>180404</v>
      </c>
      <c r="C126" s="38" t="s">
        <v>188</v>
      </c>
      <c r="D126" s="17" t="s">
        <v>16</v>
      </c>
      <c r="E126" s="17" t="s">
        <v>90</v>
      </c>
      <c r="F126" s="10">
        <v>14500</v>
      </c>
      <c r="G126" s="10"/>
      <c r="H126" s="11">
        <f t="shared" si="3"/>
        <v>14500</v>
      </c>
      <c r="I126" s="18"/>
      <c r="J126" s="29"/>
    </row>
    <row r="127" spans="1:10" ht="13.5" customHeight="1">
      <c r="A127" s="35"/>
      <c r="B127" s="36" t="s">
        <v>38</v>
      </c>
      <c r="C127" s="36"/>
      <c r="D127" s="54" t="s">
        <v>66</v>
      </c>
      <c r="E127" s="17"/>
      <c r="F127" s="12">
        <f>F128</f>
        <v>0</v>
      </c>
      <c r="G127" s="12">
        <f>G128</f>
        <v>10000</v>
      </c>
      <c r="H127" s="21">
        <f t="shared" si="3"/>
        <v>10000</v>
      </c>
      <c r="I127" s="49"/>
      <c r="J127" s="29"/>
    </row>
    <row r="128" spans="1:10" ht="30.75" customHeight="1" thickBot="1">
      <c r="A128" s="60"/>
      <c r="B128" s="61" t="s">
        <v>61</v>
      </c>
      <c r="C128" s="61" t="s">
        <v>115</v>
      </c>
      <c r="D128" s="62" t="s">
        <v>17</v>
      </c>
      <c r="E128" s="63" t="s">
        <v>223</v>
      </c>
      <c r="F128" s="64"/>
      <c r="G128" s="64">
        <v>10000</v>
      </c>
      <c r="H128" s="65">
        <f t="shared" si="3"/>
        <v>10000</v>
      </c>
      <c r="I128" s="18"/>
      <c r="J128" s="29"/>
    </row>
    <row r="129" spans="1:12" ht="21" customHeight="1" thickBot="1">
      <c r="A129" s="45"/>
      <c r="B129" s="46"/>
      <c r="C129" s="46"/>
      <c r="D129" s="46"/>
      <c r="E129" s="47" t="s">
        <v>68</v>
      </c>
      <c r="F129" s="48">
        <f>F9+F26+F42+F50+F55+F74+F77+F80+F90+F93+F110+F112+F115+F121+F124+F127</f>
        <v>221974350</v>
      </c>
      <c r="G129" s="48">
        <f>G9+G26+G42+G50+G55+G74+G77+G80+G90+G93+G110+G112+G115+G121+G124+G127</f>
        <v>53624900</v>
      </c>
      <c r="H129" s="96">
        <f t="shared" si="3"/>
        <v>275599250</v>
      </c>
      <c r="I129" s="23"/>
      <c r="J129" s="29"/>
      <c r="K129" s="23"/>
      <c r="L129" s="23"/>
    </row>
    <row r="130" spans="2:10" ht="17.25" customHeight="1">
      <c r="B130" s="27"/>
      <c r="C130" s="27"/>
      <c r="D130" s="27"/>
      <c r="F130" s="20"/>
      <c r="G130" s="19"/>
      <c r="H130" s="20"/>
      <c r="I130" s="23"/>
      <c r="J130" s="29"/>
    </row>
    <row r="131" spans="1:10" ht="15.75" customHeight="1">
      <c r="A131" s="2"/>
      <c r="B131" s="103" t="s">
        <v>81</v>
      </c>
      <c r="C131" s="103"/>
      <c r="D131" s="103"/>
      <c r="E131" s="103"/>
      <c r="F131" s="103"/>
      <c r="G131" s="33" t="s">
        <v>82</v>
      </c>
      <c r="J131" s="29"/>
    </row>
    <row r="132" spans="1:8" ht="16.5">
      <c r="A132" s="2"/>
      <c r="B132" s="103"/>
      <c r="C132" s="103"/>
      <c r="D132" s="103"/>
      <c r="E132" s="103"/>
      <c r="F132" s="103"/>
      <c r="G132" s="102"/>
      <c r="H132" s="102"/>
    </row>
  </sheetData>
  <mergeCells count="30">
    <mergeCell ref="E35:E37"/>
    <mergeCell ref="E27:E34"/>
    <mergeCell ref="E59:E63"/>
    <mergeCell ref="E82:E87"/>
    <mergeCell ref="A19:A25"/>
    <mergeCell ref="G7:G8"/>
    <mergeCell ref="E117:E119"/>
    <mergeCell ref="E11:E13"/>
    <mergeCell ref="E15:E17"/>
    <mergeCell ref="E64:E68"/>
    <mergeCell ref="E51:E54"/>
    <mergeCell ref="E45:E47"/>
    <mergeCell ref="E94:E97"/>
    <mergeCell ref="E102:E103"/>
    <mergeCell ref="F1:G1"/>
    <mergeCell ref="F7:F8"/>
    <mergeCell ref="A5:H5"/>
    <mergeCell ref="E7:E8"/>
    <mergeCell ref="B7:B8"/>
    <mergeCell ref="A7:A8"/>
    <mergeCell ref="C7:C8"/>
    <mergeCell ref="D7:D8"/>
    <mergeCell ref="H7:H8"/>
    <mergeCell ref="E104:E105"/>
    <mergeCell ref="E38:E40"/>
    <mergeCell ref="E70:E73"/>
    <mergeCell ref="G132:H132"/>
    <mergeCell ref="B131:F131"/>
    <mergeCell ref="B132:F132"/>
    <mergeCell ref="E98:E101"/>
  </mergeCells>
  <printOptions/>
  <pageMargins left="0.34" right="0.19" top="0.51" bottom="0.2" header="0.49" footer="0.2"/>
  <pageSetup fitToHeight="5" horizontalDpi="600" verticalDpi="600" orientation="landscape" paperSize="9" scale="71" r:id="rId1"/>
  <rowBreaks count="4" manualBreakCount="4">
    <brk id="34" max="7" man="1"/>
    <brk id="58" max="7" man="1"/>
    <brk id="81" max="7" man="1"/>
    <brk id="103"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Клименко А.М.</dc:creator>
  <cp:keywords/>
  <dc:description/>
  <cp:lastModifiedBy>Лариса</cp:lastModifiedBy>
  <cp:lastPrinted>2015-01-22T06:29:36Z</cp:lastPrinted>
  <dcterms:created xsi:type="dcterms:W3CDTF">2008-04-14T08:31:39Z</dcterms:created>
  <dcterms:modified xsi:type="dcterms:W3CDTF">2015-01-23T12:05:53Z</dcterms:modified>
  <cp:category/>
  <cp:version/>
  <cp:contentType/>
  <cp:contentStatus/>
</cp:coreProperties>
</file>