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Молодь Кіровограда" sheetId="1" r:id="rId1"/>
  </sheets>
  <definedNames>
    <definedName name="_xlnm.Print_Area" localSheetId="0">'Молодь Кіровограда'!$A$1:$T$98</definedName>
  </definedNames>
  <calcPr fullCalcOnLoad="1"/>
</workbook>
</file>

<file path=xl/sharedStrings.xml><?xml version="1.0" encoding="utf-8"?>
<sst xmlns="http://schemas.openxmlformats.org/spreadsheetml/2006/main" count="223" uniqueCount="145">
  <si>
    <t>2</t>
  </si>
  <si>
    <t>11</t>
  </si>
  <si>
    <t>Начальник відділу сім’ї та молоді Кіровоградської міської ради</t>
  </si>
  <si>
    <t>Освітньо-виховні заходи</t>
  </si>
  <si>
    <t>Загальноміські освітньо-виховні та культурологічні заходи</t>
  </si>
  <si>
    <t>Культурологічні заходи</t>
  </si>
  <si>
    <t>2.1</t>
  </si>
  <si>
    <t>2.1.2</t>
  </si>
  <si>
    <t>2.1.3</t>
  </si>
  <si>
    <t>2.2</t>
  </si>
  <si>
    <t>2.2.1</t>
  </si>
  <si>
    <t>2.2.2</t>
  </si>
  <si>
    <t>2.2.3</t>
  </si>
  <si>
    <t>2.2.4</t>
  </si>
  <si>
    <t>2.2.5</t>
  </si>
  <si>
    <t>2.2.6</t>
  </si>
  <si>
    <t xml:space="preserve">Відділ сім’ї та молоді 
Кірово-градської міської ради
</t>
  </si>
  <si>
    <t xml:space="preserve">Організація змістовного дозвілля, сприяння творчій самореалізації 
молоді
</t>
  </si>
  <si>
    <t>іменні стипендії міського голови для обдарованої молоді</t>
  </si>
  <si>
    <t xml:space="preserve">3 стипендії для студентів вищих закладів освіти І – ІІ рівнів акредитації </t>
  </si>
  <si>
    <t xml:space="preserve">3 стипендії для студентів вищих закладів освіти ІІІ – ІV рівнів акредитації </t>
  </si>
  <si>
    <t xml:space="preserve">Сприяння творчій самореалі-зації молоді,
соціальна підтримка незахищених верств населення
</t>
  </si>
  <si>
    <t>Соціальна допомога дітям-сиротам та дітям, позбавленим батьківського піклування, загальноосвітніх навчальних закладів міста</t>
  </si>
  <si>
    <t>допомога дітям-сиротам та дітям, позбавленим батьківського піклування, яким виповнюється 18 років</t>
  </si>
  <si>
    <t>одноразова виплата дітям-сиротам та дітям, позбавленим батьківського піклування, загальноосвітньої школи-інтернату І-ІІІ ступенів з утриманням дітей-сиріт та класами для дітей зі зниженим зором</t>
  </si>
  <si>
    <t>фінансування заходів щодо соціального захисту дітей-сиріт та дітей, позбавлених батьківського піклування, з числа студентів Кіровоградського кібернетико-технічного коледжу</t>
  </si>
  <si>
    <t xml:space="preserve">стипендія </t>
  </si>
  <si>
    <t xml:space="preserve">харчування </t>
  </si>
  <si>
    <t>щорічна матеріальна допомога</t>
  </si>
  <si>
    <t>грошова допомога на щорічне поновлення предметів гардероба та текстильної білизни</t>
  </si>
  <si>
    <t>щорічна допомога на придбання літератури</t>
  </si>
  <si>
    <t>грошова допомога при працевлаштуванні</t>
  </si>
  <si>
    <t>Соціальна підтримка незахищених верств населення</t>
  </si>
  <si>
    <t>ВСЬОГО:</t>
  </si>
  <si>
    <t>4.1</t>
  </si>
  <si>
    <t>4.2</t>
  </si>
  <si>
    <t>4.3</t>
  </si>
  <si>
    <t>4.3.1</t>
  </si>
  <si>
    <t>4.3.3</t>
  </si>
  <si>
    <t>4.3.4</t>
  </si>
  <si>
    <t>4.3.5</t>
  </si>
  <si>
    <t>4.3.6</t>
  </si>
  <si>
    <t>4.3.7</t>
  </si>
  <si>
    <t>Обсяг фінансування</t>
  </si>
  <si>
    <t>№ з/п</t>
  </si>
  <si>
    <t>Зміст  заходу</t>
  </si>
  <si>
    <t>Всього за рахунок усіх джерел фінансу-вання</t>
  </si>
  <si>
    <t>Місцевого бюджету</t>
  </si>
  <si>
    <t>Загаль-ний фонд</t>
  </si>
  <si>
    <t>Виконавці</t>
  </si>
  <si>
    <t>заробітна плата (49 штатних одиниць)</t>
  </si>
  <si>
    <t>нарахування на заробітну плату</t>
  </si>
  <si>
    <t>видатки на відрядження</t>
  </si>
  <si>
    <t>курси підвищення кваліфікації</t>
  </si>
  <si>
    <t>Капітальні видатки</t>
  </si>
  <si>
    <t>Капітальний ремонт</t>
  </si>
  <si>
    <t>Капітальний ремонт приміщень клубів, що здійснюється управлінням капітального будівництва Кіровоградської міської ради</t>
  </si>
  <si>
    <t xml:space="preserve">комунальні послуги, в тому числі: 
теплопостачання
водопостачання та водовідведення
електроенергія 
інші комунальні послуги
</t>
  </si>
  <si>
    <t xml:space="preserve">придбання товарів і послуг
в тому числі: 
матеріали, обладнання та інвентар
інші послуги
</t>
  </si>
  <si>
    <t>Утримання  дитячо-юнацьких клубів за місцем проживання</t>
  </si>
  <si>
    <t>1.1</t>
  </si>
  <si>
    <t>1.2</t>
  </si>
  <si>
    <t>1.3</t>
  </si>
  <si>
    <t>1.4</t>
  </si>
  <si>
    <t>1.5</t>
  </si>
  <si>
    <t>1.6</t>
  </si>
  <si>
    <t>1.7</t>
  </si>
  <si>
    <t>1.7.1</t>
  </si>
  <si>
    <t>1.7.2</t>
  </si>
  <si>
    <t xml:space="preserve">Організація змістовного дозвілля,
профілактика 
злочинності
</t>
  </si>
  <si>
    <t>Термін вико-нання</t>
  </si>
  <si>
    <t>Результат впровад-ження</t>
  </si>
  <si>
    <t>3.1</t>
  </si>
  <si>
    <t>3.1.1</t>
  </si>
  <si>
    <t>3.1.2</t>
  </si>
  <si>
    <t>Л.Дорохіна</t>
  </si>
  <si>
    <t>3</t>
  </si>
  <si>
    <t>4</t>
  </si>
  <si>
    <t>1</t>
  </si>
  <si>
    <t>5</t>
  </si>
  <si>
    <t>6</t>
  </si>
  <si>
    <t>7</t>
  </si>
  <si>
    <t>8</t>
  </si>
  <si>
    <t>9</t>
  </si>
  <si>
    <t>10</t>
  </si>
  <si>
    <t>12</t>
  </si>
  <si>
    <t>13</t>
  </si>
  <si>
    <t>Інших джерел фінансу-вання</t>
  </si>
  <si>
    <t>Управління капітального будівництва Кірово-градської міської ради</t>
  </si>
  <si>
    <t xml:space="preserve">Відділ сім’ї та молоді 
Кіровоград-ської міської ради 
</t>
  </si>
  <si>
    <t>Управління освіти Кіровоград-ської міської ради</t>
  </si>
  <si>
    <t>2.2.7</t>
  </si>
  <si>
    <t>2.2.8</t>
  </si>
  <si>
    <t xml:space="preserve">до програми “Молодь Кіровограда” </t>
  </si>
  <si>
    <t>2015 рік</t>
  </si>
  <si>
    <t>2.1.1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</si>
  <si>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</si>
  <si>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</si>
  <si>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</si>
  <si>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</si>
  <si>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</si>
  <si>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</si>
  <si>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</si>
  <si>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</si>
  <si>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</si>
  <si>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 xml:space="preserve">Організація сезонних громадських робіт для учнівської та студентської молоді у вільний від навчання час </t>
  </si>
  <si>
    <t>Конкурс вишиванок серед  вихованців дитячо-юнацьких клубів за місцем проживання</t>
  </si>
  <si>
    <t>Заходи з патріотичного виховання молоді та вшанування ветеранів ВВВ, учасників АТО</t>
  </si>
  <si>
    <t xml:space="preserve">Спільні заходи з молодіжними громадськими організаціями та творчими об'єднаннями (в т.ч. Молодіжною радою) </t>
  </si>
  <si>
    <t>Туристично-краєзнавчі походи та екскурсії по Кіровоградщині</t>
  </si>
  <si>
    <t>Змагання зі спортивного орієнтування за участі Молодіжної ради при виконавчому комітеті КМР</t>
  </si>
  <si>
    <t xml:space="preserve">Військово-патріотична спортивна гра «Зірниця» серед вихованців дитячо-юнацьких клубів за місцем проживання </t>
  </si>
  <si>
    <t>Форум молоді м. Кіровограда</t>
  </si>
  <si>
    <t xml:space="preserve"> Військово-патріотичні заходи</t>
  </si>
  <si>
    <t xml:space="preserve"> Телевізійний конкурс за участі студентів вищих навчальних закладів міста І-ІІ, ІІІ-ІУ рівнів акредитації</t>
  </si>
  <si>
    <t xml:space="preserve"> Міський чемпіонат з гри “Брейн-ринг” серед студентських та молодіжних команд (осінній та весняний сезони)</t>
  </si>
  <si>
    <t>Заходи з молоддю до Дня Конституції України</t>
  </si>
  <si>
    <t xml:space="preserve">Поїздка переможця міського чемпіонату КВН серед шкільних команд на Всеукраїнський фестиваль дитячих команд КВН "Жарт-птиця" </t>
  </si>
  <si>
    <t>Міський інтернаціональний фестиваль Миру</t>
  </si>
  <si>
    <t>Міська спартакіада «Юність» серед вихованців дитячо-юнацьких клубів за місцем проживання</t>
  </si>
  <si>
    <t xml:space="preserve">Міський конкурс серед молоді на кращий соціальний проект </t>
  </si>
  <si>
    <t>Міський конкурс серед вищих навчальних закладів міста на кращий студентський гуртожиток</t>
  </si>
  <si>
    <t>Придбання обладнання</t>
  </si>
  <si>
    <t>1.7.3</t>
  </si>
  <si>
    <t>2016 рік</t>
  </si>
  <si>
    <t>2017 рік</t>
  </si>
  <si>
    <t>Спеціаль-ний фонд</t>
  </si>
  <si>
    <t>2015 - 2017 роки</t>
  </si>
  <si>
    <t>14</t>
  </si>
  <si>
    <t>15</t>
  </si>
  <si>
    <t>16</t>
  </si>
  <si>
    <t>17</t>
  </si>
  <si>
    <t>Облас-ного бюд-жету</t>
  </si>
  <si>
    <t>заходів щодо реалізації програми “Молодь Кіровограда” на 2015 - 2017 роки</t>
  </si>
  <si>
    <t>на 2015 - 2017 роки</t>
  </si>
  <si>
    <t>Відділ сім’ї та молоді 
Кірово-градської міської ради</t>
  </si>
  <si>
    <t>Фінансове забезпечення (тис. грн)</t>
  </si>
  <si>
    <t>4.3.8</t>
  </si>
  <si>
    <t>відшкодування витрат на навчання студентів із числа дітей-сиріт та дітей, позбавлених батьківського піклування в 2014 - 2015 навчальному році</t>
  </si>
  <si>
    <t xml:space="preserve">Конкурс на кращий мистецький твір, присвячений історії боротьби українського народу за державний суверенітет та територіальну цілісність України </t>
  </si>
  <si>
    <t>Ігри міського чемпіонату КВН серед студентських та молодіжних команд (Кубок міського голови, КВН-фестиваль)</t>
  </si>
  <si>
    <t xml:space="preserve">2015 - 2017 роки
</t>
  </si>
  <si>
    <t>Заходи зі студентською молоддю "Кіровоградські студенти - найкращі!"</t>
  </si>
  <si>
    <t>Підтримка обдарованої  молоді</t>
  </si>
  <si>
    <t>Додаток 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</si>
</sst>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0.000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00"/>
  </numFmts>
  <fonts count="44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10.5"/>
      <color indexed="63"/>
      <name val="Times New Roman"/>
      <family val="1"/>
    </font>
    <font>
      <sz val="10.5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Arial Cyr"/>
      <family val="0"/>
    </font>
    <font>
      <b/>
      <sz val="10"/>
      <color indexed="8"/>
      <name val="Times New Roman"/>
      <family val="1"/>
    </font>
    <font>
      <sz val="10.5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60"/>
      <name val="Times New Roman"/>
      <family val="1"/>
    </font>
    <font>
      <sz val="10.5"/>
      <color indexed="60"/>
      <name val="Times New Roman"/>
      <family val="1"/>
    </font>
    <font>
      <sz val="10"/>
      <color indexed="6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176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176" fontId="10" fillId="0" borderId="10" xfId="0" applyNumberFormat="1" applyFont="1" applyBorder="1" applyAlignment="1">
      <alignment horizontal="center" vertical="center"/>
    </xf>
    <xf numFmtId="16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49" fontId="15" fillId="0" borderId="0" xfId="0" applyNumberFormat="1" applyFont="1" applyAlignment="1">
      <alignment/>
    </xf>
    <xf numFmtId="0" fontId="9" fillId="0" borderId="10" xfId="0" applyFont="1" applyBorder="1" applyAlignment="1">
      <alignment horizontal="center" wrapText="1"/>
    </xf>
    <xf numFmtId="177" fontId="13" fillId="0" borderId="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2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177" fontId="21" fillId="0" borderId="10" xfId="0" applyNumberFormat="1" applyFont="1" applyBorder="1" applyAlignment="1">
      <alignment horizontal="center" vertical="center"/>
    </xf>
    <xf numFmtId="0" fontId="6" fillId="24" borderId="10" xfId="0" applyFont="1" applyFill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8" fillId="0" borderId="0" xfId="0" applyFont="1" applyAlignment="1">
      <alignment vertical="center" wrapText="1"/>
    </xf>
    <xf numFmtId="49" fontId="13" fillId="0" borderId="10" xfId="0" applyNumberFormat="1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76" fontId="1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2" fontId="14" fillId="0" borderId="10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24" borderId="10" xfId="0" applyFont="1" applyFill="1" applyBorder="1" applyAlignment="1">
      <alignment horizontal="justify" vertical="center"/>
    </xf>
    <xf numFmtId="0" fontId="7" fillId="0" borderId="10" xfId="0" applyFont="1" applyBorder="1" applyAlignment="1">
      <alignment horizontal="left" vertical="center" wrapText="1"/>
    </xf>
    <xf numFmtId="176" fontId="12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176" fontId="14" fillId="0" borderId="12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26" fillId="0" borderId="0" xfId="0" applyFont="1" applyAlignment="1">
      <alignment/>
    </xf>
    <xf numFmtId="49" fontId="24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176" fontId="24" fillId="0" borderId="0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 wrapText="1"/>
    </xf>
    <xf numFmtId="177" fontId="9" fillId="0" borderId="13" xfId="0" applyNumberFormat="1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view="pageBreakPreview" zoomScale="80" zoomScaleSheetLayoutView="80" zoomScalePageLayoutView="0" workbookViewId="0" topLeftCell="G1">
      <selection activeCell="U1" sqref="U1:AA16384"/>
    </sheetView>
  </sheetViews>
  <sheetFormatPr defaultColWidth="8.875" defaultRowHeight="12.75"/>
  <cols>
    <col min="1" max="1" width="6.125" style="12" customWidth="1"/>
    <col min="2" max="2" width="34.125" style="12" customWidth="1"/>
    <col min="3" max="3" width="7.75390625" style="12" customWidth="1"/>
    <col min="4" max="4" width="11.875" style="12" customWidth="1"/>
    <col min="5" max="5" width="9.25390625" style="12" customWidth="1"/>
    <col min="6" max="6" width="9.125" style="12" hidden="1" customWidth="1"/>
    <col min="7" max="10" width="8.875" style="12" customWidth="1"/>
    <col min="11" max="11" width="9.125" style="12" hidden="1" customWidth="1"/>
    <col min="12" max="14" width="8.875" style="12" customWidth="1"/>
    <col min="15" max="15" width="9.25390625" style="12" customWidth="1"/>
    <col min="16" max="16" width="9.125" style="12" hidden="1" customWidth="1"/>
    <col min="17" max="19" width="8.875" style="12" customWidth="1"/>
    <col min="20" max="20" width="13.00390625" style="12" customWidth="1"/>
    <col min="21" max="16384" width="8.875" style="12" customWidth="1"/>
  </cols>
  <sheetData>
    <row r="1" spans="8:17" s="25" customFormat="1" ht="12.75">
      <c r="H1" s="26"/>
      <c r="M1" s="26"/>
      <c r="Q1" s="26" t="s">
        <v>144</v>
      </c>
    </row>
    <row r="2" spans="8:17" s="25" customFormat="1" ht="12.75">
      <c r="H2" s="26"/>
      <c r="M2" s="26"/>
      <c r="Q2" s="26" t="s">
        <v>93</v>
      </c>
    </row>
    <row r="3" spans="8:17" s="25" customFormat="1" ht="12.75" customHeight="1">
      <c r="H3" s="26"/>
      <c r="M3" s="26"/>
      <c r="Q3" s="26" t="s">
        <v>134</v>
      </c>
    </row>
    <row r="4" spans="8:18" s="25" customFormat="1" ht="12.75" hidden="1">
      <c r="H4" s="26"/>
      <c r="M4" s="26"/>
      <c r="R4" s="26"/>
    </row>
    <row r="5" spans="8:18" s="25" customFormat="1" ht="15.75">
      <c r="H5" s="27" t="s">
        <v>43</v>
      </c>
      <c r="J5" s="27"/>
      <c r="M5" s="28"/>
      <c r="O5" s="27"/>
      <c r="R5" s="28"/>
    </row>
    <row r="6" spans="8:15" s="25" customFormat="1" ht="15.75">
      <c r="H6" s="27" t="s">
        <v>133</v>
      </c>
      <c r="J6" s="27"/>
      <c r="O6" s="27"/>
    </row>
    <row r="7" spans="5:15" s="25" customFormat="1" ht="11.25" customHeight="1">
      <c r="E7" s="27"/>
      <c r="J7" s="27"/>
      <c r="O7" s="27"/>
    </row>
    <row r="8" spans="1:20" s="29" customFormat="1" ht="18" customHeight="1">
      <c r="A8" s="105" t="s">
        <v>44</v>
      </c>
      <c r="B8" s="105" t="s">
        <v>45</v>
      </c>
      <c r="C8" s="105" t="s">
        <v>70</v>
      </c>
      <c r="D8" s="116" t="s">
        <v>49</v>
      </c>
      <c r="E8" s="116"/>
      <c r="F8" s="126"/>
      <c r="G8" s="126"/>
      <c r="H8" s="126"/>
      <c r="I8" s="126"/>
      <c r="J8" s="129" t="s">
        <v>136</v>
      </c>
      <c r="K8" s="126"/>
      <c r="L8" s="126"/>
      <c r="M8" s="126"/>
      <c r="N8" s="126"/>
      <c r="O8" s="127"/>
      <c r="P8" s="126"/>
      <c r="Q8" s="126"/>
      <c r="R8" s="126"/>
      <c r="S8" s="128"/>
      <c r="T8" s="125" t="s">
        <v>71</v>
      </c>
    </row>
    <row r="9" spans="1:20" s="29" customFormat="1" ht="18" customHeight="1">
      <c r="A9" s="105"/>
      <c r="B9" s="105"/>
      <c r="C9" s="105"/>
      <c r="D9" s="105"/>
      <c r="E9" s="68"/>
      <c r="F9" s="117" t="s">
        <v>94</v>
      </c>
      <c r="G9" s="117"/>
      <c r="H9" s="117"/>
      <c r="I9" s="118"/>
      <c r="J9" s="68"/>
      <c r="K9" s="117" t="s">
        <v>124</v>
      </c>
      <c r="L9" s="117"/>
      <c r="M9" s="117"/>
      <c r="N9" s="118"/>
      <c r="O9" s="68"/>
      <c r="P9" s="117" t="s">
        <v>125</v>
      </c>
      <c r="Q9" s="117"/>
      <c r="R9" s="117"/>
      <c r="S9" s="118"/>
      <c r="T9" s="105"/>
    </row>
    <row r="10" spans="1:20" s="29" customFormat="1" ht="30" customHeight="1">
      <c r="A10" s="105"/>
      <c r="B10" s="105"/>
      <c r="C10" s="105"/>
      <c r="D10" s="105"/>
      <c r="E10" s="121" t="s">
        <v>46</v>
      </c>
      <c r="F10" s="123" t="s">
        <v>132</v>
      </c>
      <c r="G10" s="123" t="s">
        <v>47</v>
      </c>
      <c r="H10" s="123"/>
      <c r="I10" s="119" t="s">
        <v>87</v>
      </c>
      <c r="J10" s="121" t="s">
        <v>46</v>
      </c>
      <c r="K10" s="123" t="s">
        <v>132</v>
      </c>
      <c r="L10" s="123" t="s">
        <v>47</v>
      </c>
      <c r="M10" s="123"/>
      <c r="N10" s="119" t="s">
        <v>87</v>
      </c>
      <c r="O10" s="121" t="s">
        <v>46</v>
      </c>
      <c r="P10" s="123" t="s">
        <v>132</v>
      </c>
      <c r="Q10" s="123" t="s">
        <v>47</v>
      </c>
      <c r="R10" s="123"/>
      <c r="S10" s="119" t="s">
        <v>87</v>
      </c>
      <c r="T10" s="105"/>
    </row>
    <row r="11" spans="1:20" s="29" customFormat="1" ht="77.25" customHeight="1">
      <c r="A11" s="105"/>
      <c r="B11" s="105"/>
      <c r="C11" s="105"/>
      <c r="D11" s="105"/>
      <c r="E11" s="122"/>
      <c r="F11" s="124"/>
      <c r="G11" s="1" t="s">
        <v>48</v>
      </c>
      <c r="H11" s="2" t="s">
        <v>126</v>
      </c>
      <c r="I11" s="120"/>
      <c r="J11" s="122"/>
      <c r="K11" s="124"/>
      <c r="L11" s="1" t="s">
        <v>48</v>
      </c>
      <c r="M11" s="2" t="s">
        <v>126</v>
      </c>
      <c r="N11" s="120"/>
      <c r="O11" s="122"/>
      <c r="P11" s="124"/>
      <c r="Q11" s="1" t="s">
        <v>48</v>
      </c>
      <c r="R11" s="2" t="s">
        <v>126</v>
      </c>
      <c r="S11" s="120"/>
      <c r="T11" s="105"/>
    </row>
    <row r="12" spans="1:20" s="38" customFormat="1" ht="12.75">
      <c r="A12" s="57" t="s">
        <v>78</v>
      </c>
      <c r="B12" s="57" t="s">
        <v>0</v>
      </c>
      <c r="C12" s="57" t="s">
        <v>76</v>
      </c>
      <c r="D12" s="57" t="s">
        <v>77</v>
      </c>
      <c r="E12" s="57" t="s">
        <v>79</v>
      </c>
      <c r="F12" s="57"/>
      <c r="G12" s="57" t="s">
        <v>80</v>
      </c>
      <c r="H12" s="57" t="s">
        <v>81</v>
      </c>
      <c r="I12" s="57" t="s">
        <v>82</v>
      </c>
      <c r="J12" s="57" t="s">
        <v>83</v>
      </c>
      <c r="K12" s="57"/>
      <c r="L12" s="57" t="s">
        <v>84</v>
      </c>
      <c r="M12" s="57" t="s">
        <v>1</v>
      </c>
      <c r="N12" s="57" t="s">
        <v>85</v>
      </c>
      <c r="O12" s="57" t="s">
        <v>86</v>
      </c>
      <c r="P12" s="57"/>
      <c r="Q12" s="57" t="s">
        <v>128</v>
      </c>
      <c r="R12" s="57" t="s">
        <v>129</v>
      </c>
      <c r="S12" s="57" t="s">
        <v>130</v>
      </c>
      <c r="T12" s="86" t="s">
        <v>131</v>
      </c>
    </row>
    <row r="13" spans="1:20" s="65" customFormat="1" ht="36" customHeight="1">
      <c r="A13" s="7">
        <v>1</v>
      </c>
      <c r="B13" s="8" t="s">
        <v>59</v>
      </c>
      <c r="C13" s="111" t="s">
        <v>127</v>
      </c>
      <c r="D13" s="110" t="s">
        <v>16</v>
      </c>
      <c r="E13" s="70">
        <f>SUM(F13:I13)</f>
        <v>2781.7</v>
      </c>
      <c r="F13" s="6"/>
      <c r="G13" s="10">
        <f>SUM(G14:G17)+SUM(G18:G20)</f>
        <v>1879.3</v>
      </c>
      <c r="H13" s="10">
        <f>SUM(H14:H17)+SUM(H18:H20)+H23</f>
        <v>902.4</v>
      </c>
      <c r="I13" s="10">
        <f>SUM(I14:I17)+SUM(I18:I20)</f>
        <v>0</v>
      </c>
      <c r="J13" s="70">
        <f>SUM(K13:N13)</f>
        <v>3231.4999999999995</v>
      </c>
      <c r="K13" s="6"/>
      <c r="L13" s="10">
        <f>SUM(L14:L17)+SUM(L18:L20)</f>
        <v>2255.9999999999995</v>
      </c>
      <c r="M13" s="10">
        <f>SUM(M14:M17)+SUM(M18:M20)+M23</f>
        <v>975.5000000000001</v>
      </c>
      <c r="N13" s="10">
        <f>SUM(N14:N17)+SUM(N18:N20)</f>
        <v>0</v>
      </c>
      <c r="O13" s="70">
        <f>SUM(P13:S13)</f>
        <v>3435.1000000000004</v>
      </c>
      <c r="P13" s="6"/>
      <c r="Q13" s="10">
        <f>SUM(Q14:Q17)+SUM(Q18:Q20)</f>
        <v>2398.1000000000004</v>
      </c>
      <c r="R13" s="10">
        <f>SUM(R14:R17)+SUM(R18:R20)+R23</f>
        <v>1037</v>
      </c>
      <c r="S13" s="84">
        <f>SUM(S14:S17)+SUM(S18:S20)</f>
        <v>0</v>
      </c>
      <c r="T13" s="110" t="s">
        <v>69</v>
      </c>
    </row>
    <row r="14" spans="1:20" s="65" customFormat="1" ht="26.25" customHeight="1">
      <c r="A14" s="13" t="s">
        <v>60</v>
      </c>
      <c r="B14" s="32" t="s">
        <v>50</v>
      </c>
      <c r="C14" s="112"/>
      <c r="D14" s="114"/>
      <c r="E14" s="33">
        <f>SUM(F14:I14)</f>
        <v>1146.2</v>
      </c>
      <c r="F14" s="6"/>
      <c r="G14" s="6">
        <v>1100</v>
      </c>
      <c r="H14" s="6">
        <v>46.2</v>
      </c>
      <c r="I14" s="17"/>
      <c r="J14" s="33">
        <f>SUM(K14:N14)</f>
        <v>1239</v>
      </c>
      <c r="K14" s="6"/>
      <c r="L14" s="6">
        <v>1189.1</v>
      </c>
      <c r="M14" s="6">
        <v>49.9</v>
      </c>
      <c r="N14" s="6"/>
      <c r="O14" s="33">
        <f>SUM(P14:S14)</f>
        <v>1317</v>
      </c>
      <c r="P14" s="6"/>
      <c r="Q14" s="6">
        <v>1264</v>
      </c>
      <c r="R14" s="6">
        <v>53</v>
      </c>
      <c r="S14" s="85"/>
      <c r="T14" s="114"/>
    </row>
    <row r="15" spans="1:20" s="65" customFormat="1" ht="16.5" customHeight="1">
      <c r="A15" s="13" t="s">
        <v>61</v>
      </c>
      <c r="B15" s="32" t="s">
        <v>51</v>
      </c>
      <c r="C15" s="112"/>
      <c r="D15" s="114"/>
      <c r="E15" s="33">
        <f aca="true" t="shared" si="0" ref="E15:E23">SUM(F15:I15)</f>
        <v>415.3</v>
      </c>
      <c r="F15" s="6"/>
      <c r="G15" s="6">
        <v>399.3</v>
      </c>
      <c r="H15" s="6">
        <v>16</v>
      </c>
      <c r="I15" s="17"/>
      <c r="J15" s="33">
        <f aca="true" t="shared" si="1" ref="J15:J23">SUM(K15:N15)</f>
        <v>448.90000000000003</v>
      </c>
      <c r="K15" s="6"/>
      <c r="L15" s="6">
        <v>431.6</v>
      </c>
      <c r="M15" s="6">
        <v>17.3</v>
      </c>
      <c r="N15" s="6"/>
      <c r="O15" s="33">
        <f aca="true" t="shared" si="2" ref="O15:O23">SUM(P15:S15)</f>
        <v>477.2</v>
      </c>
      <c r="P15" s="6"/>
      <c r="Q15" s="6">
        <v>458.8</v>
      </c>
      <c r="R15" s="6">
        <v>18.4</v>
      </c>
      <c r="S15" s="85"/>
      <c r="T15" s="114"/>
    </row>
    <row r="16" spans="1:20" ht="78" customHeight="1">
      <c r="A16" s="13" t="s">
        <v>62</v>
      </c>
      <c r="B16" s="32" t="s">
        <v>57</v>
      </c>
      <c r="C16" s="112"/>
      <c r="D16" s="114"/>
      <c r="E16" s="33">
        <f t="shared" si="0"/>
        <v>364</v>
      </c>
      <c r="F16" s="6"/>
      <c r="G16" s="33">
        <f>538-188</f>
        <v>350</v>
      </c>
      <c r="H16" s="6">
        <v>14</v>
      </c>
      <c r="I16" s="17"/>
      <c r="J16" s="33">
        <f t="shared" si="1"/>
        <v>596.7</v>
      </c>
      <c r="K16" s="6"/>
      <c r="L16" s="6">
        <v>581.6</v>
      </c>
      <c r="M16" s="6">
        <v>15.1</v>
      </c>
      <c r="N16" s="6"/>
      <c r="O16" s="33">
        <f t="shared" si="2"/>
        <v>634.3000000000001</v>
      </c>
      <c r="P16" s="6"/>
      <c r="Q16" s="6">
        <v>618.2</v>
      </c>
      <c r="R16" s="6">
        <v>16.1</v>
      </c>
      <c r="S16" s="85"/>
      <c r="T16" s="114"/>
    </row>
    <row r="17" spans="1:20" ht="62.25" customHeight="1">
      <c r="A17" s="13" t="s">
        <v>63</v>
      </c>
      <c r="B17" s="32" t="s">
        <v>58</v>
      </c>
      <c r="C17" s="112"/>
      <c r="D17" s="114"/>
      <c r="E17" s="33">
        <f t="shared" si="0"/>
        <v>38.2</v>
      </c>
      <c r="F17" s="6"/>
      <c r="G17" s="6">
        <f>30+10.7-15.7</f>
        <v>25.000000000000004</v>
      </c>
      <c r="H17" s="6">
        <f>7+6+0.2</f>
        <v>13.2</v>
      </c>
      <c r="I17" s="17"/>
      <c r="J17" s="33">
        <f t="shared" si="1"/>
        <v>58.4</v>
      </c>
      <c r="K17" s="6"/>
      <c r="L17" s="6">
        <v>44</v>
      </c>
      <c r="M17" s="6">
        <v>14.4</v>
      </c>
      <c r="N17" s="6"/>
      <c r="O17" s="33">
        <f t="shared" si="2"/>
        <v>62.099999999999994</v>
      </c>
      <c r="P17" s="6"/>
      <c r="Q17" s="6">
        <v>46.8</v>
      </c>
      <c r="R17" s="6">
        <v>15.3</v>
      </c>
      <c r="S17" s="85"/>
      <c r="T17" s="114"/>
    </row>
    <row r="18" spans="1:20" s="65" customFormat="1" ht="18" customHeight="1">
      <c r="A18" s="13" t="s">
        <v>64</v>
      </c>
      <c r="B18" s="32" t="s">
        <v>52</v>
      </c>
      <c r="C18" s="112"/>
      <c r="D18" s="114"/>
      <c r="E18" s="33">
        <f t="shared" si="0"/>
        <v>4.7</v>
      </c>
      <c r="F18" s="6"/>
      <c r="G18" s="6">
        <f>2.8-0.8</f>
        <v>1.9999999999999998</v>
      </c>
      <c r="H18" s="6">
        <v>2.7</v>
      </c>
      <c r="I18" s="17"/>
      <c r="J18" s="33">
        <f t="shared" si="1"/>
        <v>5.9</v>
      </c>
      <c r="K18" s="6"/>
      <c r="L18" s="6">
        <v>3</v>
      </c>
      <c r="M18" s="6">
        <v>2.9</v>
      </c>
      <c r="N18" s="6"/>
      <c r="O18" s="33">
        <f t="shared" si="2"/>
        <v>6.300000000000001</v>
      </c>
      <c r="P18" s="6"/>
      <c r="Q18" s="6">
        <v>3.2</v>
      </c>
      <c r="R18" s="6">
        <v>3.1</v>
      </c>
      <c r="S18" s="85"/>
      <c r="T18" s="114"/>
    </row>
    <row r="19" spans="1:20" s="65" customFormat="1" ht="18" customHeight="1">
      <c r="A19" s="13" t="s">
        <v>65</v>
      </c>
      <c r="B19" s="32" t="s">
        <v>53</v>
      </c>
      <c r="C19" s="112"/>
      <c r="D19" s="114"/>
      <c r="E19" s="33">
        <f t="shared" si="0"/>
        <v>3.3</v>
      </c>
      <c r="F19" s="6"/>
      <c r="G19" s="6">
        <f>6.2-3.2</f>
        <v>3</v>
      </c>
      <c r="H19" s="6">
        <v>0.3</v>
      </c>
      <c r="I19" s="17"/>
      <c r="J19" s="33">
        <f t="shared" si="1"/>
        <v>7</v>
      </c>
      <c r="K19" s="6"/>
      <c r="L19" s="6">
        <v>6.7</v>
      </c>
      <c r="M19" s="6">
        <v>0.3</v>
      </c>
      <c r="N19" s="6"/>
      <c r="O19" s="33">
        <f t="shared" si="2"/>
        <v>7.3999999999999995</v>
      </c>
      <c r="P19" s="6"/>
      <c r="Q19" s="6">
        <v>7.1</v>
      </c>
      <c r="R19" s="6">
        <v>0.3</v>
      </c>
      <c r="S19" s="85"/>
      <c r="T19" s="114"/>
    </row>
    <row r="20" spans="1:20" s="65" customFormat="1" ht="18" customHeight="1">
      <c r="A20" s="13" t="s">
        <v>66</v>
      </c>
      <c r="B20" s="32" t="s">
        <v>54</v>
      </c>
      <c r="C20" s="112"/>
      <c r="D20" s="114"/>
      <c r="E20" s="33">
        <f t="shared" si="0"/>
        <v>580</v>
      </c>
      <c r="F20" s="6"/>
      <c r="G20" s="33"/>
      <c r="H20" s="33">
        <f>SUM(H21:H22)</f>
        <v>580</v>
      </c>
      <c r="I20" s="17"/>
      <c r="J20" s="33">
        <f t="shared" si="1"/>
        <v>627</v>
      </c>
      <c r="K20" s="6"/>
      <c r="L20" s="6"/>
      <c r="M20" s="6">
        <f>SUM(M21:M22)</f>
        <v>627</v>
      </c>
      <c r="N20" s="6"/>
      <c r="O20" s="33">
        <f t="shared" si="2"/>
        <v>666.5</v>
      </c>
      <c r="P20" s="6"/>
      <c r="Q20" s="6"/>
      <c r="R20" s="6">
        <f>SUM(R21:R22)</f>
        <v>666.5</v>
      </c>
      <c r="S20" s="85"/>
      <c r="T20" s="114"/>
    </row>
    <row r="21" spans="1:20" s="65" customFormat="1" ht="18" customHeight="1">
      <c r="A21" s="13" t="s">
        <v>67</v>
      </c>
      <c r="B21" s="32" t="s">
        <v>122</v>
      </c>
      <c r="C21" s="112"/>
      <c r="D21" s="114"/>
      <c r="E21" s="33">
        <f t="shared" si="0"/>
        <v>80</v>
      </c>
      <c r="F21" s="6"/>
      <c r="G21" s="6"/>
      <c r="H21" s="6">
        <v>80</v>
      </c>
      <c r="I21" s="17"/>
      <c r="J21" s="33">
        <f t="shared" si="1"/>
        <v>86.5</v>
      </c>
      <c r="K21" s="6"/>
      <c r="L21" s="6"/>
      <c r="M21" s="6">
        <v>86.5</v>
      </c>
      <c r="N21" s="6"/>
      <c r="O21" s="33">
        <f t="shared" si="2"/>
        <v>91.9</v>
      </c>
      <c r="P21" s="6"/>
      <c r="Q21" s="6"/>
      <c r="R21" s="6">
        <v>91.9</v>
      </c>
      <c r="S21" s="85"/>
      <c r="T21" s="114"/>
    </row>
    <row r="22" spans="1:20" s="65" customFormat="1" ht="18" customHeight="1">
      <c r="A22" s="13" t="s">
        <v>68</v>
      </c>
      <c r="B22" s="32" t="s">
        <v>55</v>
      </c>
      <c r="C22" s="113"/>
      <c r="D22" s="115"/>
      <c r="E22" s="33">
        <f t="shared" si="0"/>
        <v>500</v>
      </c>
      <c r="F22" s="6"/>
      <c r="G22" s="6"/>
      <c r="H22" s="6">
        <f>500</f>
        <v>500</v>
      </c>
      <c r="I22" s="17"/>
      <c r="J22" s="33">
        <f t="shared" si="1"/>
        <v>540.5</v>
      </c>
      <c r="K22" s="6"/>
      <c r="L22" s="6"/>
      <c r="M22" s="6">
        <v>540.5</v>
      </c>
      <c r="N22" s="6"/>
      <c r="O22" s="33">
        <f t="shared" si="2"/>
        <v>574.6</v>
      </c>
      <c r="P22" s="6"/>
      <c r="Q22" s="6"/>
      <c r="R22" s="6">
        <v>574.6</v>
      </c>
      <c r="S22" s="85"/>
      <c r="T22" s="115"/>
    </row>
    <row r="23" spans="1:20" ht="93.75" customHeight="1">
      <c r="A23" s="13" t="s">
        <v>123</v>
      </c>
      <c r="B23" s="32" t="s">
        <v>56</v>
      </c>
      <c r="C23" s="104" t="s">
        <v>127</v>
      </c>
      <c r="D23" s="42" t="s">
        <v>88</v>
      </c>
      <c r="E23" s="33">
        <f t="shared" si="0"/>
        <v>230</v>
      </c>
      <c r="F23" s="6"/>
      <c r="G23" s="6"/>
      <c r="H23" s="6">
        <f>150+80</f>
        <v>230</v>
      </c>
      <c r="I23" s="17"/>
      <c r="J23" s="33">
        <f t="shared" si="1"/>
        <v>248.6</v>
      </c>
      <c r="K23" s="6"/>
      <c r="L23" s="6"/>
      <c r="M23" s="6">
        <v>248.6</v>
      </c>
      <c r="N23" s="6"/>
      <c r="O23" s="33">
        <f t="shared" si="2"/>
        <v>264.3</v>
      </c>
      <c r="P23" s="6"/>
      <c r="Q23" s="6"/>
      <c r="R23" s="6">
        <v>264.3</v>
      </c>
      <c r="S23" s="85"/>
      <c r="T23" s="87"/>
    </row>
    <row r="24" spans="1:20" s="37" customFormat="1" ht="13.5" customHeight="1">
      <c r="A24" s="34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s="37" customFormat="1" ht="14.25" customHeight="1">
      <c r="A25" s="34"/>
      <c r="B25" s="35"/>
      <c r="C25" s="36"/>
      <c r="D25" s="36"/>
      <c r="E25" s="36"/>
      <c r="F25" s="36"/>
      <c r="G25" s="36"/>
      <c r="H25" s="36"/>
      <c r="I25" s="36">
        <v>2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37" customFormat="1" ht="8.25" customHeight="1">
      <c r="A26" s="34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0" s="38" customFormat="1" ht="12.75">
      <c r="A27" s="57" t="s">
        <v>78</v>
      </c>
      <c r="B27" s="57" t="s">
        <v>0</v>
      </c>
      <c r="C27" s="57" t="s">
        <v>76</v>
      </c>
      <c r="D27" s="57" t="s">
        <v>77</v>
      </c>
      <c r="E27" s="57" t="s">
        <v>79</v>
      </c>
      <c r="F27" s="57" t="s">
        <v>80</v>
      </c>
      <c r="G27" s="57" t="s">
        <v>80</v>
      </c>
      <c r="H27" s="57" t="s">
        <v>81</v>
      </c>
      <c r="I27" s="57" t="s">
        <v>82</v>
      </c>
      <c r="J27" s="57" t="s">
        <v>83</v>
      </c>
      <c r="K27" s="57" t="s">
        <v>1</v>
      </c>
      <c r="L27" s="57" t="s">
        <v>84</v>
      </c>
      <c r="M27" s="57" t="s">
        <v>1</v>
      </c>
      <c r="N27" s="57" t="s">
        <v>85</v>
      </c>
      <c r="O27" s="57" t="s">
        <v>86</v>
      </c>
      <c r="P27" s="57" t="s">
        <v>130</v>
      </c>
      <c r="Q27" s="57" t="s">
        <v>128</v>
      </c>
      <c r="R27" s="57" t="s">
        <v>129</v>
      </c>
      <c r="S27" s="57" t="s">
        <v>130</v>
      </c>
      <c r="T27" s="57" t="s">
        <v>131</v>
      </c>
    </row>
    <row r="28" spans="1:20" ht="30.75" customHeight="1">
      <c r="A28" s="7">
        <v>2</v>
      </c>
      <c r="B28" s="8" t="s">
        <v>4</v>
      </c>
      <c r="C28" s="106" t="s">
        <v>127</v>
      </c>
      <c r="D28" s="109" t="s">
        <v>16</v>
      </c>
      <c r="E28" s="70">
        <f>SUM(F28:I28)</f>
        <v>80.5</v>
      </c>
      <c r="F28" s="10">
        <f>F29+F46</f>
        <v>0</v>
      </c>
      <c r="G28" s="11">
        <f>G29+G46</f>
        <v>80.5</v>
      </c>
      <c r="H28" s="10">
        <f>H29+H46</f>
        <v>0</v>
      </c>
      <c r="I28" s="10">
        <f>I29+I46</f>
        <v>0</v>
      </c>
      <c r="J28" s="76">
        <f>SUM(K28:N28)</f>
        <v>118.9</v>
      </c>
      <c r="K28" s="72">
        <f>K29+K46</f>
        <v>0</v>
      </c>
      <c r="L28" s="72">
        <f>L29+L46</f>
        <v>118.9</v>
      </c>
      <c r="M28" s="10">
        <f>M29+M46</f>
        <v>0</v>
      </c>
      <c r="N28" s="10">
        <f>N29+N46</f>
        <v>0</v>
      </c>
      <c r="O28" s="76">
        <f>SUM(P28:S28)</f>
        <v>126.40000000000002</v>
      </c>
      <c r="P28" s="72">
        <f>P29+P46</f>
        <v>0</v>
      </c>
      <c r="Q28" s="72">
        <f>Q29+Q46</f>
        <v>126.40000000000002</v>
      </c>
      <c r="R28" s="72">
        <f>R29+R46</f>
        <v>0</v>
      </c>
      <c r="S28" s="72">
        <f>S29+S46</f>
        <v>0</v>
      </c>
      <c r="T28" s="109" t="s">
        <v>17</v>
      </c>
    </row>
    <row r="29" spans="1:20" ht="18" customHeight="1">
      <c r="A29" s="13" t="s">
        <v>6</v>
      </c>
      <c r="B29" s="8" t="s">
        <v>3</v>
      </c>
      <c r="C29" s="107"/>
      <c r="D29" s="109"/>
      <c r="E29" s="70">
        <f>SUM(F29:I29)</f>
        <v>62.49999999999999</v>
      </c>
      <c r="F29" s="10">
        <f>SUM(F30:F41)</f>
        <v>0</v>
      </c>
      <c r="G29" s="10">
        <f>SUM(G30:G41)</f>
        <v>62.49999999999999</v>
      </c>
      <c r="H29" s="10">
        <f>SUM(H30:H41)</f>
        <v>0</v>
      </c>
      <c r="I29" s="10">
        <f>SUM(I30:I41)</f>
        <v>0</v>
      </c>
      <c r="J29" s="76">
        <f>SUM(K29:N29)</f>
        <v>92.5</v>
      </c>
      <c r="K29" s="72">
        <f>SUM(K30:K41)</f>
        <v>0</v>
      </c>
      <c r="L29" s="72">
        <f>SUM(L30:L41)</f>
        <v>92.5</v>
      </c>
      <c r="M29" s="10">
        <f>SUM(M30:M41)</f>
        <v>0</v>
      </c>
      <c r="N29" s="10">
        <f>SUM(N30:N41)</f>
        <v>0</v>
      </c>
      <c r="O29" s="76">
        <f>SUM(P29:S29)</f>
        <v>98.40000000000002</v>
      </c>
      <c r="P29" s="72">
        <f>SUM(P30:P41)</f>
        <v>0</v>
      </c>
      <c r="Q29" s="72">
        <f>SUM(Q30:Q41)</f>
        <v>98.40000000000002</v>
      </c>
      <c r="R29" s="72">
        <f>SUM(R30:R41)</f>
        <v>0</v>
      </c>
      <c r="S29" s="72">
        <f>SUM(S30:S41)</f>
        <v>0</v>
      </c>
      <c r="T29" s="109"/>
    </row>
    <row r="30" spans="1:20" ht="43.5" customHeight="1">
      <c r="A30" s="13" t="s">
        <v>95</v>
      </c>
      <c r="B30" s="55" t="s">
        <v>105</v>
      </c>
      <c r="C30" s="107"/>
      <c r="D30" s="109"/>
      <c r="E30" s="33">
        <f aca="true" t="shared" si="3" ref="E30:E41">SUM(F30:I30)</f>
        <v>50</v>
      </c>
      <c r="F30" s="6"/>
      <c r="G30" s="6">
        <v>50</v>
      </c>
      <c r="H30" s="6"/>
      <c r="I30" s="6"/>
      <c r="J30" s="77">
        <f aca="true" t="shared" si="4" ref="J30:J41">SUM(K30:N30)</f>
        <v>65</v>
      </c>
      <c r="K30" s="5"/>
      <c r="L30" s="5">
        <v>65</v>
      </c>
      <c r="M30" s="17"/>
      <c r="N30" s="17"/>
      <c r="O30" s="77">
        <f aca="true" t="shared" si="5" ref="O30:O41">SUM(P30:S30)</f>
        <v>69</v>
      </c>
      <c r="P30" s="5"/>
      <c r="Q30" s="5">
        <v>69</v>
      </c>
      <c r="R30" s="5"/>
      <c r="S30" s="5"/>
      <c r="T30" s="109"/>
    </row>
    <row r="31" spans="1:20" ht="46.5" customHeight="1">
      <c r="A31" s="13" t="s">
        <v>7</v>
      </c>
      <c r="B31" s="73" t="s">
        <v>106</v>
      </c>
      <c r="C31" s="107"/>
      <c r="D31" s="109"/>
      <c r="E31" s="33">
        <f t="shared" si="3"/>
        <v>0.5</v>
      </c>
      <c r="F31" s="6"/>
      <c r="G31" s="6">
        <v>0.5</v>
      </c>
      <c r="H31" s="6"/>
      <c r="I31" s="6"/>
      <c r="J31" s="77">
        <f t="shared" si="4"/>
        <v>1.6</v>
      </c>
      <c r="K31" s="5"/>
      <c r="L31" s="5">
        <v>1.6</v>
      </c>
      <c r="M31" s="17"/>
      <c r="N31" s="17"/>
      <c r="O31" s="77">
        <f t="shared" si="5"/>
        <v>1.7</v>
      </c>
      <c r="P31" s="5"/>
      <c r="Q31" s="5">
        <v>1.7</v>
      </c>
      <c r="R31" s="5"/>
      <c r="S31" s="5"/>
      <c r="T31" s="109"/>
    </row>
    <row r="32" spans="1:20" ht="40.5" customHeight="1">
      <c r="A32" s="13" t="s">
        <v>8</v>
      </c>
      <c r="B32" s="55" t="s">
        <v>107</v>
      </c>
      <c r="C32" s="107"/>
      <c r="D32" s="109"/>
      <c r="E32" s="33">
        <f t="shared" si="3"/>
        <v>0.8</v>
      </c>
      <c r="F32" s="6"/>
      <c r="G32" s="6">
        <v>0.8</v>
      </c>
      <c r="H32" s="6"/>
      <c r="I32" s="6"/>
      <c r="J32" s="77">
        <f t="shared" si="4"/>
        <v>0.9</v>
      </c>
      <c r="K32" s="5"/>
      <c r="L32" s="5">
        <v>0.9</v>
      </c>
      <c r="M32" s="17"/>
      <c r="N32" s="17"/>
      <c r="O32" s="77">
        <f t="shared" si="5"/>
        <v>1</v>
      </c>
      <c r="P32" s="5"/>
      <c r="Q32" s="5">
        <v>1</v>
      </c>
      <c r="R32" s="5"/>
      <c r="S32" s="5"/>
      <c r="T32" s="109"/>
    </row>
    <row r="33" spans="1:20" ht="57" customHeight="1">
      <c r="A33" s="13" t="s">
        <v>96</v>
      </c>
      <c r="B33" s="74" t="s">
        <v>108</v>
      </c>
      <c r="C33" s="107"/>
      <c r="D33" s="109"/>
      <c r="E33" s="33">
        <f t="shared" si="3"/>
        <v>4.2</v>
      </c>
      <c r="F33" s="6"/>
      <c r="G33" s="6">
        <v>4.2</v>
      </c>
      <c r="H33" s="6"/>
      <c r="I33" s="6"/>
      <c r="J33" s="77">
        <f t="shared" si="4"/>
        <v>4.5</v>
      </c>
      <c r="K33" s="5"/>
      <c r="L33" s="5">
        <v>4.5</v>
      </c>
      <c r="M33" s="17"/>
      <c r="N33" s="17"/>
      <c r="O33" s="77">
        <f t="shared" si="5"/>
        <v>4.8</v>
      </c>
      <c r="P33" s="5"/>
      <c r="Q33" s="5">
        <v>4.8</v>
      </c>
      <c r="R33" s="5"/>
      <c r="S33" s="5"/>
      <c r="T33" s="109"/>
    </row>
    <row r="34" spans="1:20" ht="77.25" customHeight="1">
      <c r="A34" s="13" t="s">
        <v>97</v>
      </c>
      <c r="B34" s="56" t="s">
        <v>139</v>
      </c>
      <c r="C34" s="107"/>
      <c r="D34" s="109"/>
      <c r="E34" s="33">
        <f t="shared" si="3"/>
        <v>0</v>
      </c>
      <c r="F34" s="6"/>
      <c r="G34" s="6"/>
      <c r="H34" s="6"/>
      <c r="I34" s="6"/>
      <c r="J34" s="77">
        <f t="shared" si="4"/>
        <v>0.8</v>
      </c>
      <c r="K34" s="5"/>
      <c r="L34" s="5">
        <v>0.8</v>
      </c>
      <c r="M34" s="17"/>
      <c r="N34" s="17"/>
      <c r="O34" s="77">
        <f t="shared" si="5"/>
        <v>0.9</v>
      </c>
      <c r="P34" s="5"/>
      <c r="Q34" s="5">
        <v>0.9</v>
      </c>
      <c r="R34" s="5"/>
      <c r="S34" s="5"/>
      <c r="T34" s="109"/>
    </row>
    <row r="35" spans="1:20" ht="35.25" customHeight="1">
      <c r="A35" s="13" t="s">
        <v>98</v>
      </c>
      <c r="B35" s="75" t="s">
        <v>109</v>
      </c>
      <c r="C35" s="107"/>
      <c r="D35" s="109"/>
      <c r="E35" s="33">
        <f t="shared" si="3"/>
        <v>2.4</v>
      </c>
      <c r="F35" s="6"/>
      <c r="G35" s="6">
        <f>2.4</f>
        <v>2.4</v>
      </c>
      <c r="H35" s="6"/>
      <c r="I35" s="6"/>
      <c r="J35" s="77">
        <f t="shared" si="4"/>
        <v>2.7</v>
      </c>
      <c r="K35" s="5"/>
      <c r="L35" s="5">
        <v>2.7</v>
      </c>
      <c r="M35" s="17"/>
      <c r="N35" s="17"/>
      <c r="O35" s="77">
        <f t="shared" si="5"/>
        <v>2.9</v>
      </c>
      <c r="P35" s="5"/>
      <c r="Q35" s="80">
        <v>2.9</v>
      </c>
      <c r="R35" s="5"/>
      <c r="S35" s="5"/>
      <c r="T35" s="109"/>
    </row>
    <row r="36" spans="1:20" ht="45" customHeight="1">
      <c r="A36" s="13" t="s">
        <v>99</v>
      </c>
      <c r="B36" s="55" t="s">
        <v>110</v>
      </c>
      <c r="C36" s="107"/>
      <c r="D36" s="109"/>
      <c r="E36" s="33">
        <f t="shared" si="3"/>
        <v>1.4</v>
      </c>
      <c r="F36" s="6"/>
      <c r="G36" s="6">
        <v>1.4</v>
      </c>
      <c r="H36" s="6"/>
      <c r="I36" s="6"/>
      <c r="J36" s="77">
        <f t="shared" si="4"/>
        <v>1.6</v>
      </c>
      <c r="K36" s="5"/>
      <c r="L36" s="5">
        <v>1.6</v>
      </c>
      <c r="M36" s="17"/>
      <c r="N36" s="17"/>
      <c r="O36" s="77">
        <f t="shared" si="5"/>
        <v>1.7</v>
      </c>
      <c r="P36" s="5"/>
      <c r="Q36" s="5">
        <v>1.7</v>
      </c>
      <c r="R36" s="5"/>
      <c r="S36" s="5"/>
      <c r="T36" s="109"/>
    </row>
    <row r="37" spans="1:20" ht="57" customHeight="1">
      <c r="A37" s="13" t="s">
        <v>100</v>
      </c>
      <c r="B37" s="75" t="s">
        <v>111</v>
      </c>
      <c r="C37" s="107"/>
      <c r="D37" s="109"/>
      <c r="E37" s="33">
        <f t="shared" si="3"/>
        <v>2.4</v>
      </c>
      <c r="F37" s="6"/>
      <c r="G37" s="6">
        <v>2.4</v>
      </c>
      <c r="H37" s="6"/>
      <c r="I37" s="6"/>
      <c r="J37" s="77">
        <f t="shared" si="4"/>
        <v>4.8</v>
      </c>
      <c r="K37" s="5"/>
      <c r="L37" s="5">
        <v>4.8</v>
      </c>
      <c r="M37" s="17"/>
      <c r="N37" s="17"/>
      <c r="O37" s="77">
        <f t="shared" si="5"/>
        <v>5.1</v>
      </c>
      <c r="P37" s="5"/>
      <c r="Q37" s="5">
        <v>5.1</v>
      </c>
      <c r="R37" s="5"/>
      <c r="S37" s="5"/>
      <c r="T37" s="109"/>
    </row>
    <row r="38" spans="1:20" ht="45.75" customHeight="1">
      <c r="A38" s="13" t="s">
        <v>101</v>
      </c>
      <c r="B38" s="55" t="s">
        <v>119</v>
      </c>
      <c r="C38" s="107"/>
      <c r="D38" s="109"/>
      <c r="E38" s="33">
        <f t="shared" si="3"/>
        <v>0.8</v>
      </c>
      <c r="F38" s="6"/>
      <c r="G38" s="6">
        <v>0.8</v>
      </c>
      <c r="H38" s="6"/>
      <c r="I38" s="6"/>
      <c r="J38" s="77">
        <f t="shared" si="4"/>
        <v>0.9</v>
      </c>
      <c r="K38" s="5"/>
      <c r="L38" s="5">
        <v>0.9</v>
      </c>
      <c r="M38" s="17"/>
      <c r="N38" s="17"/>
      <c r="O38" s="77">
        <f t="shared" si="5"/>
        <v>1</v>
      </c>
      <c r="P38" s="5"/>
      <c r="Q38" s="5">
        <v>1</v>
      </c>
      <c r="R38" s="5"/>
      <c r="S38" s="5"/>
      <c r="T38" s="109"/>
    </row>
    <row r="39" spans="1:20" ht="32.25" customHeight="1">
      <c r="A39" s="13" t="s">
        <v>102</v>
      </c>
      <c r="B39" s="55" t="s">
        <v>120</v>
      </c>
      <c r="C39" s="107"/>
      <c r="D39" s="109"/>
      <c r="E39" s="33">
        <f t="shared" si="3"/>
        <v>0</v>
      </c>
      <c r="F39" s="6"/>
      <c r="G39" s="6"/>
      <c r="H39" s="6"/>
      <c r="I39" s="6"/>
      <c r="J39" s="77">
        <f t="shared" si="4"/>
        <v>5.4</v>
      </c>
      <c r="K39" s="5"/>
      <c r="L39" s="5">
        <v>5.4</v>
      </c>
      <c r="M39" s="17"/>
      <c r="N39" s="17"/>
      <c r="O39" s="77">
        <f t="shared" si="5"/>
        <v>5.7</v>
      </c>
      <c r="P39" s="5"/>
      <c r="Q39" s="5">
        <v>5.7</v>
      </c>
      <c r="R39" s="5"/>
      <c r="S39" s="5"/>
      <c r="T39" s="109"/>
    </row>
    <row r="40" spans="1:20" ht="19.5" customHeight="1">
      <c r="A40" s="13" t="s">
        <v>103</v>
      </c>
      <c r="B40" s="74" t="s">
        <v>112</v>
      </c>
      <c r="C40" s="107"/>
      <c r="D40" s="109"/>
      <c r="E40" s="33">
        <f t="shared" si="3"/>
        <v>0</v>
      </c>
      <c r="F40" s="6"/>
      <c r="G40" s="6"/>
      <c r="H40" s="6"/>
      <c r="I40" s="6"/>
      <c r="J40" s="77">
        <f t="shared" si="4"/>
        <v>1.1</v>
      </c>
      <c r="K40" s="5"/>
      <c r="L40" s="5">
        <v>1.1</v>
      </c>
      <c r="M40" s="17"/>
      <c r="N40" s="17"/>
      <c r="O40" s="77">
        <f t="shared" si="5"/>
        <v>1.2</v>
      </c>
      <c r="P40" s="5"/>
      <c r="Q40" s="5">
        <v>1.2</v>
      </c>
      <c r="R40" s="5"/>
      <c r="S40" s="5"/>
      <c r="T40" s="109"/>
    </row>
    <row r="41" spans="1:20" ht="47.25" customHeight="1">
      <c r="A41" s="13" t="s">
        <v>104</v>
      </c>
      <c r="B41" s="74" t="s">
        <v>121</v>
      </c>
      <c r="C41" s="108"/>
      <c r="D41" s="109"/>
      <c r="E41" s="33">
        <f t="shared" si="3"/>
        <v>0</v>
      </c>
      <c r="F41" s="6"/>
      <c r="G41" s="6"/>
      <c r="H41" s="6"/>
      <c r="I41" s="6"/>
      <c r="J41" s="77">
        <f t="shared" si="4"/>
        <v>3.2</v>
      </c>
      <c r="K41" s="5"/>
      <c r="L41" s="5">
        <v>3.2</v>
      </c>
      <c r="M41" s="17"/>
      <c r="N41" s="17"/>
      <c r="O41" s="77">
        <f t="shared" si="5"/>
        <v>3.4</v>
      </c>
      <c r="P41" s="5"/>
      <c r="Q41" s="5">
        <v>3.4</v>
      </c>
      <c r="R41" s="5"/>
      <c r="S41" s="5"/>
      <c r="T41" s="109"/>
    </row>
    <row r="42" spans="1:20" ht="6" customHeight="1">
      <c r="A42" s="58"/>
      <c r="B42" s="58"/>
      <c r="C42" s="58"/>
      <c r="D42" s="24"/>
      <c r="E42" s="58"/>
      <c r="F42" s="59"/>
      <c r="G42" s="59"/>
      <c r="H42" s="24"/>
      <c r="I42" s="24"/>
      <c r="J42" s="58"/>
      <c r="K42" s="59"/>
      <c r="L42" s="59"/>
      <c r="M42" s="24"/>
      <c r="N42" s="24"/>
      <c r="O42" s="58"/>
      <c r="P42" s="59"/>
      <c r="Q42" s="59"/>
      <c r="R42" s="24"/>
      <c r="S42" s="24"/>
      <c r="T42" s="24"/>
    </row>
    <row r="43" spans="1:20" s="37" customFormat="1" ht="14.25" customHeight="1">
      <c r="A43" s="34"/>
      <c r="B43" s="35"/>
      <c r="C43" s="36"/>
      <c r="D43" s="36"/>
      <c r="E43" s="36"/>
      <c r="F43" s="36"/>
      <c r="G43" s="36"/>
      <c r="H43" s="36"/>
      <c r="I43" s="36">
        <v>3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</row>
    <row r="44" spans="1:20" s="37" customFormat="1" ht="4.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s="38" customFormat="1" ht="12.75">
      <c r="A45" s="57" t="s">
        <v>78</v>
      </c>
      <c r="B45" s="57" t="s">
        <v>0</v>
      </c>
      <c r="C45" s="57" t="s">
        <v>76</v>
      </c>
      <c r="D45" s="57" t="s">
        <v>77</v>
      </c>
      <c r="E45" s="57" t="s">
        <v>79</v>
      </c>
      <c r="F45" s="57" t="s">
        <v>80</v>
      </c>
      <c r="G45" s="57" t="s">
        <v>80</v>
      </c>
      <c r="H45" s="57" t="s">
        <v>81</v>
      </c>
      <c r="I45" s="57" t="s">
        <v>82</v>
      </c>
      <c r="J45" s="57" t="s">
        <v>83</v>
      </c>
      <c r="K45" s="57" t="s">
        <v>1</v>
      </c>
      <c r="L45" s="57" t="s">
        <v>84</v>
      </c>
      <c r="M45" s="57" t="s">
        <v>1</v>
      </c>
      <c r="N45" s="57" t="s">
        <v>85</v>
      </c>
      <c r="O45" s="57" t="s">
        <v>86</v>
      </c>
      <c r="P45" s="57" t="s">
        <v>130</v>
      </c>
      <c r="Q45" s="57" t="s">
        <v>128</v>
      </c>
      <c r="R45" s="57" t="s">
        <v>129</v>
      </c>
      <c r="S45" s="57" t="s">
        <v>130</v>
      </c>
      <c r="T45" s="57" t="s">
        <v>131</v>
      </c>
    </row>
    <row r="46" spans="1:20" ht="18" customHeight="1">
      <c r="A46" s="13" t="s">
        <v>9</v>
      </c>
      <c r="B46" s="8" t="s">
        <v>5</v>
      </c>
      <c r="C46" s="106" t="s">
        <v>141</v>
      </c>
      <c r="D46" s="109" t="s">
        <v>135</v>
      </c>
      <c r="E46" s="78">
        <f>SUM(F46:I46)</f>
        <v>18</v>
      </c>
      <c r="F46" s="71">
        <f>SUM(F47:F54)</f>
        <v>0</v>
      </c>
      <c r="G46" s="71">
        <f>SUM(G47:G54)</f>
        <v>18</v>
      </c>
      <c r="H46" s="72">
        <f>SUM(H47:H54)</f>
        <v>0</v>
      </c>
      <c r="I46" s="72">
        <f>SUM(I47:I54)</f>
        <v>0</v>
      </c>
      <c r="J46" s="76">
        <f>SUM(K46:N46)</f>
        <v>26.400000000000002</v>
      </c>
      <c r="K46" s="72">
        <f>SUM(K47:K54)</f>
        <v>0</v>
      </c>
      <c r="L46" s="72">
        <f>SUM(L47:L54)</f>
        <v>26.400000000000002</v>
      </c>
      <c r="M46" s="72">
        <f>SUM(M47:M54)</f>
        <v>0</v>
      </c>
      <c r="N46" s="72">
        <f>SUM(N47:N54)</f>
        <v>0</v>
      </c>
      <c r="O46" s="76">
        <f>SUM(P46:S46)</f>
        <v>27.999999999999996</v>
      </c>
      <c r="P46" s="72">
        <f>SUM(P47:P54)</f>
        <v>0</v>
      </c>
      <c r="Q46" s="72">
        <f>SUM(Q47:Q54)</f>
        <v>27.999999999999996</v>
      </c>
      <c r="R46" s="72">
        <f>SUM(R47:R54)</f>
        <v>0</v>
      </c>
      <c r="S46" s="72">
        <f>SUM(S47:S54)</f>
        <v>0</v>
      </c>
      <c r="T46" s="109" t="s">
        <v>17</v>
      </c>
    </row>
    <row r="47" spans="1:20" ht="18" customHeight="1">
      <c r="A47" s="13" t="s">
        <v>10</v>
      </c>
      <c r="B47" s="53" t="s">
        <v>113</v>
      </c>
      <c r="C47" s="107"/>
      <c r="D47" s="109"/>
      <c r="E47" s="79">
        <f aca="true" t="shared" si="6" ref="E47:E54">SUM(F47:I47)</f>
        <v>2</v>
      </c>
      <c r="F47" s="4"/>
      <c r="G47" s="4">
        <v>2</v>
      </c>
      <c r="H47" s="3"/>
      <c r="I47" s="3"/>
      <c r="J47" s="77">
        <f aca="true" t="shared" si="7" ref="J47:J54">SUM(K47:N47)</f>
        <v>2.2</v>
      </c>
      <c r="K47" s="5"/>
      <c r="L47" s="5">
        <v>2.2</v>
      </c>
      <c r="M47" s="5"/>
      <c r="N47" s="5"/>
      <c r="O47" s="77">
        <f aca="true" t="shared" si="8" ref="O47:O54">SUM(P47:S47)</f>
        <v>2.3</v>
      </c>
      <c r="P47" s="5"/>
      <c r="Q47" s="5">
        <v>2.3</v>
      </c>
      <c r="R47" s="5"/>
      <c r="S47" s="5"/>
      <c r="T47" s="109"/>
    </row>
    <row r="48" spans="1:20" ht="43.5" customHeight="1">
      <c r="A48" s="13" t="s">
        <v>11</v>
      </c>
      <c r="B48" s="53" t="s">
        <v>114</v>
      </c>
      <c r="C48" s="107"/>
      <c r="D48" s="109"/>
      <c r="E48" s="77">
        <f t="shared" si="6"/>
        <v>0</v>
      </c>
      <c r="F48" s="4"/>
      <c r="G48" s="4"/>
      <c r="H48" s="3"/>
      <c r="I48" s="3"/>
      <c r="J48" s="77">
        <f t="shared" si="7"/>
        <v>3.7</v>
      </c>
      <c r="K48" s="5"/>
      <c r="L48" s="5">
        <v>3.7</v>
      </c>
      <c r="M48" s="5"/>
      <c r="N48" s="5"/>
      <c r="O48" s="77">
        <f t="shared" si="8"/>
        <v>3.9</v>
      </c>
      <c r="P48" s="5"/>
      <c r="Q48" s="5">
        <v>3.9</v>
      </c>
      <c r="R48" s="5"/>
      <c r="S48" s="5"/>
      <c r="T48" s="109"/>
    </row>
    <row r="49" spans="1:20" ht="60.75" customHeight="1">
      <c r="A49" s="13" t="s">
        <v>12</v>
      </c>
      <c r="B49" s="53" t="s">
        <v>140</v>
      </c>
      <c r="C49" s="107"/>
      <c r="D49" s="109"/>
      <c r="E49" s="79">
        <f t="shared" si="6"/>
        <v>2</v>
      </c>
      <c r="F49" s="4"/>
      <c r="G49" s="4">
        <v>2</v>
      </c>
      <c r="H49" s="3"/>
      <c r="I49" s="3"/>
      <c r="J49" s="77">
        <f t="shared" si="7"/>
        <v>5.4</v>
      </c>
      <c r="K49" s="5"/>
      <c r="L49" s="5">
        <v>5.4</v>
      </c>
      <c r="M49" s="5"/>
      <c r="N49" s="5"/>
      <c r="O49" s="77">
        <f t="shared" si="8"/>
        <v>5.7</v>
      </c>
      <c r="P49" s="5"/>
      <c r="Q49" s="5">
        <v>5.7</v>
      </c>
      <c r="R49" s="5"/>
      <c r="S49" s="5"/>
      <c r="T49" s="109"/>
    </row>
    <row r="50" spans="1:20" ht="59.25" customHeight="1">
      <c r="A50" s="13" t="s">
        <v>13</v>
      </c>
      <c r="B50" s="54" t="s">
        <v>115</v>
      </c>
      <c r="C50" s="107"/>
      <c r="D50" s="109"/>
      <c r="E50" s="79">
        <f t="shared" si="6"/>
        <v>2.35</v>
      </c>
      <c r="F50" s="4"/>
      <c r="G50" s="4">
        <v>2.35</v>
      </c>
      <c r="H50" s="3"/>
      <c r="I50" s="3"/>
      <c r="J50" s="77">
        <f t="shared" si="7"/>
        <v>2.5</v>
      </c>
      <c r="K50" s="5"/>
      <c r="L50" s="5">
        <v>2.5</v>
      </c>
      <c r="M50" s="5"/>
      <c r="N50" s="5"/>
      <c r="O50" s="77">
        <f t="shared" si="8"/>
        <v>2.7</v>
      </c>
      <c r="P50" s="5"/>
      <c r="Q50" s="5">
        <v>2.7</v>
      </c>
      <c r="R50" s="5"/>
      <c r="S50" s="5"/>
      <c r="T50" s="109"/>
    </row>
    <row r="51" spans="1:20" ht="33.75" customHeight="1">
      <c r="A51" s="13" t="s">
        <v>14</v>
      </c>
      <c r="B51" s="54" t="s">
        <v>116</v>
      </c>
      <c r="C51" s="107"/>
      <c r="D51" s="109"/>
      <c r="E51" s="79">
        <f t="shared" si="6"/>
        <v>5</v>
      </c>
      <c r="F51" s="4"/>
      <c r="G51" s="4">
        <v>5</v>
      </c>
      <c r="H51" s="3"/>
      <c r="I51" s="3"/>
      <c r="J51" s="77">
        <f t="shared" si="7"/>
        <v>5.4</v>
      </c>
      <c r="K51" s="5"/>
      <c r="L51" s="5">
        <v>5.4</v>
      </c>
      <c r="M51" s="5"/>
      <c r="N51" s="5"/>
      <c r="O51" s="77">
        <f t="shared" si="8"/>
        <v>5.7</v>
      </c>
      <c r="P51" s="5"/>
      <c r="Q51" s="5">
        <v>5.7</v>
      </c>
      <c r="R51" s="5"/>
      <c r="S51" s="5"/>
      <c r="T51" s="109"/>
    </row>
    <row r="52" spans="1:20" ht="36.75" customHeight="1">
      <c r="A52" s="13" t="s">
        <v>15</v>
      </c>
      <c r="B52" s="54" t="s">
        <v>118</v>
      </c>
      <c r="C52" s="107"/>
      <c r="D52" s="109"/>
      <c r="E52" s="79">
        <f t="shared" si="6"/>
        <v>3.07</v>
      </c>
      <c r="F52" s="4"/>
      <c r="G52" s="4">
        <v>3.07</v>
      </c>
      <c r="H52" s="3"/>
      <c r="I52" s="3"/>
      <c r="J52" s="77">
        <f t="shared" si="7"/>
        <v>3.4</v>
      </c>
      <c r="K52" s="5"/>
      <c r="L52" s="5">
        <v>3.4</v>
      </c>
      <c r="M52" s="5"/>
      <c r="N52" s="5"/>
      <c r="O52" s="77">
        <f t="shared" si="8"/>
        <v>3.6</v>
      </c>
      <c r="P52" s="5"/>
      <c r="Q52" s="5">
        <v>3.6</v>
      </c>
      <c r="R52" s="5"/>
      <c r="S52" s="5"/>
      <c r="T52" s="109"/>
    </row>
    <row r="53" spans="1:20" ht="62.25" customHeight="1">
      <c r="A53" s="13" t="s">
        <v>91</v>
      </c>
      <c r="B53" s="54" t="s">
        <v>117</v>
      </c>
      <c r="C53" s="107"/>
      <c r="D53" s="109"/>
      <c r="E53" s="79">
        <f t="shared" si="6"/>
        <v>1.5</v>
      </c>
      <c r="F53" s="4"/>
      <c r="G53" s="4">
        <v>1.5</v>
      </c>
      <c r="H53" s="3"/>
      <c r="I53" s="3"/>
      <c r="J53" s="77">
        <f t="shared" si="7"/>
        <v>1.6</v>
      </c>
      <c r="K53" s="5"/>
      <c r="L53" s="5">
        <v>1.6</v>
      </c>
      <c r="M53" s="5"/>
      <c r="N53" s="5"/>
      <c r="O53" s="77">
        <f t="shared" si="8"/>
        <v>1.7</v>
      </c>
      <c r="P53" s="5"/>
      <c r="Q53" s="5">
        <v>1.7</v>
      </c>
      <c r="R53" s="5"/>
      <c r="S53" s="5"/>
      <c r="T53" s="109"/>
    </row>
    <row r="54" spans="1:20" ht="36.75" customHeight="1">
      <c r="A54" s="96" t="s">
        <v>92</v>
      </c>
      <c r="B54" s="97" t="s">
        <v>142</v>
      </c>
      <c r="C54" s="108"/>
      <c r="D54" s="110"/>
      <c r="E54" s="98">
        <f t="shared" si="6"/>
        <v>2.08</v>
      </c>
      <c r="F54" s="99"/>
      <c r="G54" s="99">
        <v>2.08</v>
      </c>
      <c r="H54" s="100"/>
      <c r="I54" s="100"/>
      <c r="J54" s="101">
        <f t="shared" si="7"/>
        <v>2.2</v>
      </c>
      <c r="K54" s="102"/>
      <c r="L54" s="102">
        <v>2.2</v>
      </c>
      <c r="M54" s="102"/>
      <c r="N54" s="102"/>
      <c r="O54" s="101">
        <f t="shared" si="8"/>
        <v>2.4</v>
      </c>
      <c r="P54" s="102"/>
      <c r="Q54" s="102">
        <v>2.4</v>
      </c>
      <c r="R54" s="102"/>
      <c r="S54" s="102"/>
      <c r="T54" s="110"/>
    </row>
    <row r="55" spans="1:20" ht="57.75" customHeight="1">
      <c r="A55" s="7">
        <v>3</v>
      </c>
      <c r="B55" s="60" t="s">
        <v>143</v>
      </c>
      <c r="C55" s="106" t="s">
        <v>127</v>
      </c>
      <c r="D55" s="109" t="s">
        <v>89</v>
      </c>
      <c r="E55" s="76">
        <f>SUM(F55:I55)</f>
        <v>21</v>
      </c>
      <c r="F55" s="72"/>
      <c r="G55" s="72">
        <f>G56</f>
        <v>21</v>
      </c>
      <c r="H55" s="5"/>
      <c r="I55" s="5"/>
      <c r="J55" s="76">
        <f>SUM(K55:N55)</f>
        <v>22.7</v>
      </c>
      <c r="K55" s="72"/>
      <c r="L55" s="72">
        <f>L56</f>
        <v>22.7</v>
      </c>
      <c r="M55" s="5"/>
      <c r="N55" s="5"/>
      <c r="O55" s="76">
        <f>SUM(P55:S55)</f>
        <v>24.1</v>
      </c>
      <c r="P55" s="72"/>
      <c r="Q55" s="72">
        <f>Q56</f>
        <v>24.1</v>
      </c>
      <c r="R55" s="67"/>
      <c r="S55" s="67"/>
      <c r="T55" s="105" t="s">
        <v>21</v>
      </c>
    </row>
    <row r="56" spans="1:20" ht="57.75" customHeight="1">
      <c r="A56" s="13" t="s">
        <v>72</v>
      </c>
      <c r="B56" s="32" t="s">
        <v>18</v>
      </c>
      <c r="C56" s="107"/>
      <c r="D56" s="109"/>
      <c r="E56" s="77">
        <f>SUM(F56:I56)</f>
        <v>21</v>
      </c>
      <c r="F56" s="5"/>
      <c r="G56" s="5">
        <f>G57+G58</f>
        <v>21</v>
      </c>
      <c r="H56" s="5"/>
      <c r="I56" s="5"/>
      <c r="J56" s="77">
        <f>SUM(K56:N56)</f>
        <v>22.7</v>
      </c>
      <c r="K56" s="5"/>
      <c r="L56" s="5">
        <f>L57+L58</f>
        <v>22.7</v>
      </c>
      <c r="M56" s="5"/>
      <c r="N56" s="5"/>
      <c r="O56" s="77">
        <f>SUM(P56:S56)</f>
        <v>24.1</v>
      </c>
      <c r="P56" s="5"/>
      <c r="Q56" s="5">
        <f>Q57+Q58</f>
        <v>24.1</v>
      </c>
      <c r="R56" s="67"/>
      <c r="S56" s="67"/>
      <c r="T56" s="105"/>
    </row>
    <row r="57" spans="1:20" ht="57.75" customHeight="1">
      <c r="A57" s="13" t="s">
        <v>73</v>
      </c>
      <c r="B57" s="32" t="s">
        <v>19</v>
      </c>
      <c r="C57" s="107"/>
      <c r="D57" s="109"/>
      <c r="E57" s="77">
        <f>SUM(F57:I57)</f>
        <v>9</v>
      </c>
      <c r="F57" s="5"/>
      <c r="G57" s="5">
        <f>0.3*3*10</f>
        <v>9</v>
      </c>
      <c r="H57" s="5"/>
      <c r="I57" s="5"/>
      <c r="J57" s="77">
        <f>SUM(K57:N57)</f>
        <v>9.7</v>
      </c>
      <c r="K57" s="5"/>
      <c r="L57" s="5">
        <v>9.7</v>
      </c>
      <c r="M57" s="5"/>
      <c r="N57" s="5"/>
      <c r="O57" s="77">
        <f>SUM(P57:S57)</f>
        <v>10.3</v>
      </c>
      <c r="P57" s="5"/>
      <c r="Q57" s="5">
        <v>10.3</v>
      </c>
      <c r="R57" s="67"/>
      <c r="S57" s="67"/>
      <c r="T57" s="105"/>
    </row>
    <row r="58" spans="1:20" ht="57.75" customHeight="1">
      <c r="A58" s="13" t="s">
        <v>74</v>
      </c>
      <c r="B58" s="32" t="s">
        <v>20</v>
      </c>
      <c r="C58" s="108"/>
      <c r="D58" s="109"/>
      <c r="E58" s="77">
        <f>SUM(F58:I58)</f>
        <v>12.000000000000002</v>
      </c>
      <c r="F58" s="5"/>
      <c r="G58" s="5">
        <f>0.4*3*10</f>
        <v>12.000000000000002</v>
      </c>
      <c r="H58" s="5"/>
      <c r="I58" s="5"/>
      <c r="J58" s="77">
        <f>SUM(K58:N58)</f>
        <v>13</v>
      </c>
      <c r="K58" s="5"/>
      <c r="L58" s="5">
        <v>13</v>
      </c>
      <c r="M58" s="5"/>
      <c r="N58" s="5"/>
      <c r="O58" s="77">
        <f>SUM(P58:S58)</f>
        <v>13.8</v>
      </c>
      <c r="P58" s="5"/>
      <c r="Q58" s="5">
        <v>13.8</v>
      </c>
      <c r="R58" s="67"/>
      <c r="S58" s="67"/>
      <c r="T58" s="105"/>
    </row>
    <row r="59" spans="1:20" s="89" customFormat="1" ht="27" customHeight="1">
      <c r="A59" s="90"/>
      <c r="B59" s="91"/>
      <c r="C59" s="91"/>
      <c r="D59" s="91"/>
      <c r="E59" s="91"/>
      <c r="F59" s="91"/>
      <c r="G59" s="91"/>
      <c r="H59" s="93"/>
      <c r="I59" s="93"/>
      <c r="J59" s="92"/>
      <c r="K59" s="93"/>
      <c r="L59" s="93"/>
      <c r="M59" s="93"/>
      <c r="N59" s="93"/>
      <c r="O59" s="92"/>
      <c r="P59" s="93"/>
      <c r="Q59" s="93"/>
      <c r="R59" s="94"/>
      <c r="S59" s="94"/>
      <c r="T59" s="95"/>
    </row>
    <row r="60" spans="1:20" ht="18.75" customHeight="1">
      <c r="A60" s="19"/>
      <c r="B60" s="20"/>
      <c r="C60" s="20"/>
      <c r="D60" s="20"/>
      <c r="E60" s="20"/>
      <c r="F60" s="20"/>
      <c r="G60" s="20"/>
      <c r="H60" s="23"/>
      <c r="I60" s="23"/>
      <c r="J60" s="22"/>
      <c r="K60" s="23"/>
      <c r="L60" s="23"/>
      <c r="M60" s="23"/>
      <c r="N60" s="23"/>
      <c r="O60" s="22"/>
      <c r="P60" s="23"/>
      <c r="Q60" s="23"/>
      <c r="R60" s="23"/>
      <c r="S60" s="23"/>
      <c r="T60" s="24"/>
    </row>
    <row r="61" spans="1:20" s="37" customFormat="1" ht="14.25" customHeight="1">
      <c r="A61" s="34"/>
      <c r="B61" s="35"/>
      <c r="C61" s="36"/>
      <c r="D61" s="36"/>
      <c r="E61" s="36"/>
      <c r="F61" s="36"/>
      <c r="G61" s="36"/>
      <c r="H61" s="36"/>
      <c r="I61" s="36">
        <v>4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</row>
    <row r="62" spans="1:20" ht="12" customHeight="1">
      <c r="A62" s="19"/>
      <c r="B62" s="20"/>
      <c r="C62" s="21"/>
      <c r="D62" s="21"/>
      <c r="E62" s="22"/>
      <c r="F62" s="23"/>
      <c r="G62" s="23"/>
      <c r="H62" s="23"/>
      <c r="I62" s="23"/>
      <c r="J62" s="22"/>
      <c r="K62" s="23"/>
      <c r="L62" s="23"/>
      <c r="M62" s="23"/>
      <c r="N62" s="23"/>
      <c r="O62" s="22"/>
      <c r="P62" s="23"/>
      <c r="Q62" s="23"/>
      <c r="R62" s="23"/>
      <c r="S62" s="23"/>
      <c r="T62" s="24"/>
    </row>
    <row r="63" spans="1:20" ht="18" customHeight="1" hidden="1">
      <c r="A63" s="19"/>
      <c r="B63" s="20"/>
      <c r="C63" s="21"/>
      <c r="D63" s="21"/>
      <c r="E63" s="22"/>
      <c r="F63" s="23"/>
      <c r="G63" s="23"/>
      <c r="H63" s="23"/>
      <c r="I63" s="23"/>
      <c r="J63" s="22"/>
      <c r="K63" s="23"/>
      <c r="L63" s="23"/>
      <c r="M63" s="23"/>
      <c r="N63" s="23"/>
      <c r="O63" s="22"/>
      <c r="P63" s="23"/>
      <c r="Q63" s="23"/>
      <c r="R63" s="23"/>
      <c r="S63" s="23"/>
      <c r="T63" s="24"/>
    </row>
    <row r="64" spans="1:20" ht="18" customHeight="1" hidden="1">
      <c r="A64" s="19"/>
      <c r="B64" s="20"/>
      <c r="C64" s="21"/>
      <c r="D64" s="21"/>
      <c r="E64" s="22"/>
      <c r="F64" s="23"/>
      <c r="G64" s="23"/>
      <c r="H64" s="23"/>
      <c r="I64" s="23"/>
      <c r="J64" s="22"/>
      <c r="K64" s="23"/>
      <c r="L64" s="23"/>
      <c r="M64" s="23"/>
      <c r="N64" s="23"/>
      <c r="O64" s="22"/>
      <c r="P64" s="23"/>
      <c r="Q64" s="23"/>
      <c r="R64" s="23"/>
      <c r="S64" s="23"/>
      <c r="T64" s="24"/>
    </row>
    <row r="65" spans="1:20" ht="18" customHeight="1" hidden="1">
      <c r="A65" s="19"/>
      <c r="B65" s="20"/>
      <c r="C65" s="21"/>
      <c r="D65" s="21"/>
      <c r="E65" s="22"/>
      <c r="F65" s="23"/>
      <c r="G65" s="23"/>
      <c r="H65" s="23"/>
      <c r="I65" s="23"/>
      <c r="J65" s="22"/>
      <c r="K65" s="23"/>
      <c r="L65" s="23"/>
      <c r="M65" s="23"/>
      <c r="N65" s="23"/>
      <c r="O65" s="22"/>
      <c r="P65" s="23"/>
      <c r="Q65" s="23"/>
      <c r="R65" s="23"/>
      <c r="S65" s="23"/>
      <c r="T65" s="24"/>
    </row>
    <row r="66" spans="1:20" ht="18" customHeight="1" hidden="1">
      <c r="A66" s="19"/>
      <c r="B66" s="20"/>
      <c r="C66" s="21"/>
      <c r="D66" s="21"/>
      <c r="E66" s="22"/>
      <c r="F66" s="23"/>
      <c r="G66" s="23"/>
      <c r="H66" s="23"/>
      <c r="I66" s="23"/>
      <c r="J66" s="22"/>
      <c r="K66" s="23"/>
      <c r="L66" s="23"/>
      <c r="M66" s="23"/>
      <c r="N66" s="23"/>
      <c r="O66" s="22"/>
      <c r="P66" s="23"/>
      <c r="Q66" s="23"/>
      <c r="R66" s="23"/>
      <c r="S66" s="23"/>
      <c r="T66" s="24"/>
    </row>
    <row r="67" spans="1:20" ht="18" customHeight="1" hidden="1">
      <c r="A67" s="19"/>
      <c r="B67" s="20"/>
      <c r="C67" s="21"/>
      <c r="D67" s="21"/>
      <c r="E67" s="22"/>
      <c r="F67" s="23"/>
      <c r="G67" s="23"/>
      <c r="H67" s="23"/>
      <c r="I67" s="23"/>
      <c r="J67" s="22"/>
      <c r="K67" s="23"/>
      <c r="L67" s="23"/>
      <c r="M67" s="23"/>
      <c r="N67" s="23"/>
      <c r="O67" s="22"/>
      <c r="P67" s="23"/>
      <c r="Q67" s="23"/>
      <c r="R67" s="23"/>
      <c r="S67" s="23"/>
      <c r="T67" s="24"/>
    </row>
    <row r="68" spans="1:20" ht="18" customHeight="1" hidden="1">
      <c r="A68" s="19"/>
      <c r="B68" s="20"/>
      <c r="C68" s="21"/>
      <c r="D68" s="21"/>
      <c r="E68" s="22"/>
      <c r="F68" s="23"/>
      <c r="G68" s="23"/>
      <c r="H68" s="23"/>
      <c r="I68" s="23"/>
      <c r="J68" s="22"/>
      <c r="K68" s="23"/>
      <c r="L68" s="23"/>
      <c r="M68" s="23"/>
      <c r="N68" s="23"/>
      <c r="O68" s="22"/>
      <c r="P68" s="23"/>
      <c r="Q68" s="23"/>
      <c r="R68" s="23"/>
      <c r="S68" s="23"/>
      <c r="T68" s="24"/>
    </row>
    <row r="69" spans="1:20" s="37" customFormat="1" ht="12.75" customHeight="1" hidden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</row>
    <row r="70" s="37" customFormat="1" ht="12.75" customHeight="1" hidden="1"/>
    <row r="71" spans="1:20" s="38" customFormat="1" ht="12.75">
      <c r="A71" s="57" t="s">
        <v>78</v>
      </c>
      <c r="B71" s="57" t="s">
        <v>0</v>
      </c>
      <c r="C71" s="57" t="s">
        <v>76</v>
      </c>
      <c r="D71" s="57" t="s">
        <v>77</v>
      </c>
      <c r="E71" s="57" t="s">
        <v>79</v>
      </c>
      <c r="F71" s="57" t="s">
        <v>80</v>
      </c>
      <c r="G71" s="57" t="s">
        <v>80</v>
      </c>
      <c r="H71" s="57" t="s">
        <v>81</v>
      </c>
      <c r="I71" s="57" t="s">
        <v>82</v>
      </c>
      <c r="J71" s="57" t="s">
        <v>83</v>
      </c>
      <c r="K71" s="57" t="s">
        <v>1</v>
      </c>
      <c r="L71" s="57" t="s">
        <v>84</v>
      </c>
      <c r="M71" s="57" t="s">
        <v>1</v>
      </c>
      <c r="N71" s="57" t="s">
        <v>85</v>
      </c>
      <c r="O71" s="57" t="s">
        <v>86</v>
      </c>
      <c r="P71" s="57" t="s">
        <v>130</v>
      </c>
      <c r="Q71" s="57" t="s">
        <v>128</v>
      </c>
      <c r="R71" s="57" t="s">
        <v>129</v>
      </c>
      <c r="S71" s="57" t="s">
        <v>130</v>
      </c>
      <c r="T71" s="57" t="s">
        <v>131</v>
      </c>
    </row>
    <row r="72" spans="1:20" ht="15" customHeight="1" hidden="1">
      <c r="A72" s="19"/>
      <c r="B72" s="20"/>
      <c r="C72" s="21"/>
      <c r="D72" s="21"/>
      <c r="E72" s="40"/>
      <c r="F72" s="21"/>
      <c r="G72" s="21"/>
      <c r="H72" s="21"/>
      <c r="I72" s="21"/>
      <c r="J72" s="40"/>
      <c r="K72" s="21"/>
      <c r="L72" s="21"/>
      <c r="M72" s="21"/>
      <c r="N72" s="21"/>
      <c r="O72" s="40"/>
      <c r="P72" s="21"/>
      <c r="Q72" s="21"/>
      <c r="R72" s="21"/>
      <c r="S72" s="21"/>
      <c r="T72" s="21"/>
    </row>
    <row r="73" spans="1:20" ht="15" customHeight="1" hidden="1">
      <c r="A73" s="19"/>
      <c r="B73" s="20"/>
      <c r="C73" s="21"/>
      <c r="D73" s="21"/>
      <c r="E73" s="40"/>
      <c r="F73" s="21"/>
      <c r="G73" s="21"/>
      <c r="H73" s="21"/>
      <c r="I73" s="21"/>
      <c r="J73" s="40"/>
      <c r="K73" s="21"/>
      <c r="L73" s="21"/>
      <c r="M73" s="21"/>
      <c r="N73" s="21"/>
      <c r="O73" s="40"/>
      <c r="P73" s="21"/>
      <c r="Q73" s="21"/>
      <c r="R73" s="21"/>
      <c r="S73" s="21"/>
      <c r="T73" s="21"/>
    </row>
    <row r="74" spans="1:20" ht="15" customHeight="1" hidden="1">
      <c r="A74" s="19"/>
      <c r="B74" s="20"/>
      <c r="C74" s="21"/>
      <c r="D74" s="21"/>
      <c r="E74" s="40"/>
      <c r="F74" s="21"/>
      <c r="G74" s="21"/>
      <c r="H74" s="21"/>
      <c r="I74" s="21"/>
      <c r="J74" s="40"/>
      <c r="K74" s="21"/>
      <c r="L74" s="21"/>
      <c r="M74" s="21"/>
      <c r="N74" s="21"/>
      <c r="O74" s="40"/>
      <c r="P74" s="21"/>
      <c r="Q74" s="21"/>
      <c r="R74" s="21"/>
      <c r="S74" s="21"/>
      <c r="T74" s="21"/>
    </row>
    <row r="75" spans="1:20" ht="15" customHeight="1" hidden="1">
      <c r="A75" s="19"/>
      <c r="B75" s="20"/>
      <c r="C75" s="21"/>
      <c r="D75" s="21"/>
      <c r="E75" s="40"/>
      <c r="F75" s="21"/>
      <c r="G75" s="21"/>
      <c r="H75" s="21"/>
      <c r="I75" s="21"/>
      <c r="J75" s="40"/>
      <c r="K75" s="21"/>
      <c r="L75" s="21"/>
      <c r="M75" s="21"/>
      <c r="N75" s="21"/>
      <c r="O75" s="40"/>
      <c r="P75" s="21"/>
      <c r="Q75" s="21"/>
      <c r="R75" s="21"/>
      <c r="S75" s="21"/>
      <c r="T75" s="21"/>
    </row>
    <row r="76" spans="1:20" ht="15" customHeight="1" hidden="1">
      <c r="A76" s="19"/>
      <c r="B76" s="20"/>
      <c r="C76" s="21"/>
      <c r="D76" s="21"/>
      <c r="E76" s="40"/>
      <c r="F76" s="21"/>
      <c r="G76" s="21"/>
      <c r="H76" s="21"/>
      <c r="I76" s="21"/>
      <c r="J76" s="40"/>
      <c r="K76" s="21"/>
      <c r="L76" s="21"/>
      <c r="M76" s="21"/>
      <c r="N76" s="21"/>
      <c r="O76" s="40"/>
      <c r="P76" s="21"/>
      <c r="Q76" s="21"/>
      <c r="R76" s="21"/>
      <c r="S76" s="21"/>
      <c r="T76" s="21"/>
    </row>
    <row r="77" spans="1:20" ht="15" customHeight="1" hidden="1">
      <c r="A77" s="19"/>
      <c r="B77" s="20"/>
      <c r="C77" s="21"/>
      <c r="D77" s="21"/>
      <c r="E77" s="40"/>
      <c r="F77" s="21"/>
      <c r="G77" s="21"/>
      <c r="H77" s="21"/>
      <c r="I77" s="21"/>
      <c r="J77" s="40"/>
      <c r="K77" s="21"/>
      <c r="L77" s="21"/>
      <c r="M77" s="21"/>
      <c r="N77" s="21"/>
      <c r="O77" s="40"/>
      <c r="P77" s="21"/>
      <c r="Q77" s="21"/>
      <c r="R77" s="21"/>
      <c r="S77" s="21"/>
      <c r="T77" s="21"/>
    </row>
    <row r="78" ht="12.75" hidden="1"/>
    <row r="79" ht="12.75" hidden="1"/>
    <row r="80" spans="1:20" s="37" customFormat="1" ht="15" hidden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ht="12" customHeight="1" hidden="1"/>
    <row r="82" spans="1:20" ht="15" hidden="1">
      <c r="A82" s="39">
        <v>1</v>
      </c>
      <c r="B82" s="39">
        <v>2</v>
      </c>
      <c r="C82" s="39">
        <v>3</v>
      </c>
      <c r="D82" s="39">
        <v>4</v>
      </c>
      <c r="E82" s="39">
        <v>5</v>
      </c>
      <c r="F82" s="39">
        <v>7</v>
      </c>
      <c r="G82" s="39">
        <v>8</v>
      </c>
      <c r="H82" s="39">
        <v>11</v>
      </c>
      <c r="I82" s="39">
        <v>12</v>
      </c>
      <c r="J82" s="39">
        <v>5</v>
      </c>
      <c r="K82" s="39">
        <v>7</v>
      </c>
      <c r="L82" s="39">
        <v>8</v>
      </c>
      <c r="M82" s="39">
        <v>11</v>
      </c>
      <c r="N82" s="39">
        <v>12</v>
      </c>
      <c r="O82" s="39">
        <v>5</v>
      </c>
      <c r="P82" s="39">
        <v>7</v>
      </c>
      <c r="Q82" s="39">
        <v>8</v>
      </c>
      <c r="R82" s="39">
        <v>11</v>
      </c>
      <c r="S82" s="39">
        <v>12</v>
      </c>
      <c r="T82" s="39">
        <v>13</v>
      </c>
    </row>
    <row r="83" spans="1:20" ht="58.5" customHeight="1">
      <c r="A83" s="7">
        <v>4</v>
      </c>
      <c r="B83" s="61" t="s">
        <v>22</v>
      </c>
      <c r="C83" s="106" t="s">
        <v>127</v>
      </c>
      <c r="D83" s="109" t="s">
        <v>90</v>
      </c>
      <c r="E83" s="31">
        <f>SUM(F83:I83)</f>
        <v>359.11</v>
      </c>
      <c r="F83" s="16"/>
      <c r="G83" s="41">
        <f>SUM(G84:G86)</f>
        <v>359.11</v>
      </c>
      <c r="H83" s="16"/>
      <c r="I83" s="42"/>
      <c r="J83" s="70">
        <f>SUM(K83:N83)</f>
        <v>236.88</v>
      </c>
      <c r="K83" s="6"/>
      <c r="L83" s="10">
        <f>SUM(L84:L86)</f>
        <v>236.88</v>
      </c>
      <c r="M83" s="6"/>
      <c r="N83" s="66"/>
      <c r="O83" s="70">
        <f>SUM(P83:S83)</f>
        <v>251.8</v>
      </c>
      <c r="P83" s="6"/>
      <c r="Q83" s="10">
        <f>SUM(Q84:Q86)</f>
        <v>251.8</v>
      </c>
      <c r="R83" s="16"/>
      <c r="S83" s="42"/>
      <c r="T83" s="105" t="s">
        <v>32</v>
      </c>
    </row>
    <row r="84" spans="1:20" s="51" customFormat="1" ht="54.75" customHeight="1" hidden="1">
      <c r="A84" s="46" t="s">
        <v>34</v>
      </c>
      <c r="B84" s="47" t="s">
        <v>23</v>
      </c>
      <c r="C84" s="107"/>
      <c r="D84" s="109"/>
      <c r="E84" s="48" t="e">
        <f>#REF!+F84+#REF!+H84+I84</f>
        <v>#REF!</v>
      </c>
      <c r="F84" s="49"/>
      <c r="G84" s="49"/>
      <c r="H84" s="49"/>
      <c r="I84" s="50"/>
      <c r="J84" s="81" t="e">
        <f>#REF!+K84+#REF!+M84+N84</f>
        <v>#REF!</v>
      </c>
      <c r="K84" s="82"/>
      <c r="L84" s="82"/>
      <c r="M84" s="82"/>
      <c r="N84" s="83"/>
      <c r="O84" s="81" t="e">
        <f>#REF!+P84+#REF!+R84+S84</f>
        <v>#REF!</v>
      </c>
      <c r="P84" s="82"/>
      <c r="Q84" s="82"/>
      <c r="R84" s="49"/>
      <c r="S84" s="50"/>
      <c r="T84" s="105"/>
    </row>
    <row r="85" spans="1:20" s="51" customFormat="1" ht="82.5" customHeight="1" hidden="1">
      <c r="A85" s="46" t="s">
        <v>35</v>
      </c>
      <c r="B85" s="47" t="s">
        <v>24</v>
      </c>
      <c r="C85" s="107"/>
      <c r="D85" s="109"/>
      <c r="E85" s="52" t="e">
        <f>#REF!+F85+#REF!+H85+I85</f>
        <v>#REF!</v>
      </c>
      <c r="F85" s="49"/>
      <c r="G85" s="49"/>
      <c r="H85" s="49"/>
      <c r="I85" s="50"/>
      <c r="J85" s="81" t="e">
        <f>#REF!+K85+#REF!+M85+N85</f>
        <v>#REF!</v>
      </c>
      <c r="K85" s="82"/>
      <c r="L85" s="82"/>
      <c r="M85" s="82"/>
      <c r="N85" s="83"/>
      <c r="O85" s="81" t="e">
        <f>#REF!+P85+#REF!+R85+S85</f>
        <v>#REF!</v>
      </c>
      <c r="P85" s="82"/>
      <c r="Q85" s="82"/>
      <c r="R85" s="49"/>
      <c r="S85" s="50"/>
      <c r="T85" s="105"/>
    </row>
    <row r="86" spans="1:20" ht="84" customHeight="1">
      <c r="A86" s="13" t="s">
        <v>36</v>
      </c>
      <c r="B86" s="88" t="s">
        <v>25</v>
      </c>
      <c r="C86" s="107"/>
      <c r="D86" s="109"/>
      <c r="E86" s="31">
        <f aca="true" t="shared" si="9" ref="E86:E93">SUM(F86:I86)</f>
        <v>359.11</v>
      </c>
      <c r="F86" s="41"/>
      <c r="G86" s="41">
        <f>SUM(G87:G93)</f>
        <v>359.11</v>
      </c>
      <c r="H86" s="41"/>
      <c r="I86" s="64"/>
      <c r="J86" s="69">
        <f aca="true" t="shared" si="10" ref="J86:J92">SUM(K86:N86)</f>
        <v>236.88</v>
      </c>
      <c r="K86" s="11"/>
      <c r="L86" s="11">
        <f>SUM(L87:L93)</f>
        <v>236.88</v>
      </c>
      <c r="M86" s="11"/>
      <c r="N86" s="63"/>
      <c r="O86" s="69">
        <f aca="true" t="shared" si="11" ref="O86:O92">SUM(P86:S86)</f>
        <v>251.8</v>
      </c>
      <c r="P86" s="11"/>
      <c r="Q86" s="11">
        <f>SUM(Q87:Q93)</f>
        <v>251.8</v>
      </c>
      <c r="R86" s="16"/>
      <c r="S86" s="42"/>
      <c r="T86" s="105"/>
    </row>
    <row r="87" spans="1:20" ht="17.25" customHeight="1">
      <c r="A87" s="13" t="s">
        <v>37</v>
      </c>
      <c r="B87" s="32" t="s">
        <v>26</v>
      </c>
      <c r="C87" s="107"/>
      <c r="D87" s="109"/>
      <c r="E87" s="18">
        <f t="shared" si="9"/>
        <v>168.96</v>
      </c>
      <c r="F87" s="16"/>
      <c r="G87" s="16">
        <v>168.96</v>
      </c>
      <c r="H87" s="16"/>
      <c r="I87" s="42"/>
      <c r="J87" s="14">
        <f t="shared" si="10"/>
        <v>182.65</v>
      </c>
      <c r="K87" s="15"/>
      <c r="L87" s="62">
        <v>182.65</v>
      </c>
      <c r="M87" s="15"/>
      <c r="N87" s="62"/>
      <c r="O87" s="14">
        <f t="shared" si="11"/>
        <v>194.16</v>
      </c>
      <c r="P87" s="15"/>
      <c r="Q87" s="62">
        <v>194.16</v>
      </c>
      <c r="R87" s="16"/>
      <c r="S87" s="42"/>
      <c r="T87" s="105"/>
    </row>
    <row r="88" spans="1:20" ht="17.25" customHeight="1">
      <c r="A88" s="13" t="s">
        <v>38</v>
      </c>
      <c r="B88" s="32" t="s">
        <v>27</v>
      </c>
      <c r="C88" s="107"/>
      <c r="D88" s="109"/>
      <c r="E88" s="18">
        <f t="shared" si="9"/>
        <v>29.11</v>
      </c>
      <c r="F88" s="16"/>
      <c r="G88" s="16">
        <v>29.11</v>
      </c>
      <c r="H88" s="16"/>
      <c r="I88" s="42"/>
      <c r="J88" s="14">
        <f t="shared" si="10"/>
        <v>31.47</v>
      </c>
      <c r="K88" s="15"/>
      <c r="L88" s="62">
        <v>31.47</v>
      </c>
      <c r="M88" s="15"/>
      <c r="N88" s="62"/>
      <c r="O88" s="14">
        <f t="shared" si="11"/>
        <v>33.45</v>
      </c>
      <c r="P88" s="15"/>
      <c r="Q88" s="62">
        <v>33.45</v>
      </c>
      <c r="R88" s="16"/>
      <c r="S88" s="42"/>
      <c r="T88" s="105"/>
    </row>
    <row r="89" spans="1:20" ht="20.25" customHeight="1">
      <c r="A89" s="13" t="s">
        <v>39</v>
      </c>
      <c r="B89" s="32" t="s">
        <v>28</v>
      </c>
      <c r="C89" s="107"/>
      <c r="D89" s="109"/>
      <c r="E89" s="18">
        <f t="shared" si="9"/>
        <v>0.544</v>
      </c>
      <c r="F89" s="16"/>
      <c r="G89" s="16">
        <v>0.544</v>
      </c>
      <c r="H89" s="16"/>
      <c r="I89" s="42"/>
      <c r="J89" s="14">
        <f t="shared" si="10"/>
        <v>0.59</v>
      </c>
      <c r="K89" s="15"/>
      <c r="L89" s="62">
        <v>0.59</v>
      </c>
      <c r="M89" s="15"/>
      <c r="N89" s="62"/>
      <c r="O89" s="14">
        <f t="shared" si="11"/>
        <v>0.63</v>
      </c>
      <c r="P89" s="15"/>
      <c r="Q89" s="62">
        <v>0.63</v>
      </c>
      <c r="R89" s="16"/>
      <c r="S89" s="42"/>
      <c r="T89" s="105"/>
    </row>
    <row r="90" spans="1:20" ht="48" customHeight="1">
      <c r="A90" s="13" t="s">
        <v>40</v>
      </c>
      <c r="B90" s="32" t="s">
        <v>29</v>
      </c>
      <c r="C90" s="107"/>
      <c r="D90" s="109"/>
      <c r="E90" s="18">
        <f t="shared" si="9"/>
        <v>0.816</v>
      </c>
      <c r="F90" s="16"/>
      <c r="G90" s="17">
        <v>0.816</v>
      </c>
      <c r="H90" s="16"/>
      <c r="I90" s="42"/>
      <c r="J90" s="14">
        <f t="shared" si="10"/>
        <v>0.88</v>
      </c>
      <c r="K90" s="15"/>
      <c r="L90" s="62">
        <v>0.88</v>
      </c>
      <c r="M90" s="15"/>
      <c r="N90" s="62"/>
      <c r="O90" s="14">
        <f t="shared" si="11"/>
        <v>0.94</v>
      </c>
      <c r="P90" s="15"/>
      <c r="Q90" s="62">
        <v>0.94</v>
      </c>
      <c r="R90" s="16"/>
      <c r="S90" s="42"/>
      <c r="T90" s="105"/>
    </row>
    <row r="91" spans="1:20" ht="30.75" customHeight="1">
      <c r="A91" s="13" t="s">
        <v>41</v>
      </c>
      <c r="B91" s="32" t="s">
        <v>30</v>
      </c>
      <c r="C91" s="107"/>
      <c r="D91" s="109"/>
      <c r="E91" s="18">
        <f t="shared" si="9"/>
        <v>4.8</v>
      </c>
      <c r="F91" s="16"/>
      <c r="G91" s="6">
        <v>4.8</v>
      </c>
      <c r="H91" s="16"/>
      <c r="I91" s="42"/>
      <c r="J91" s="14">
        <f t="shared" si="10"/>
        <v>5.19</v>
      </c>
      <c r="K91" s="15"/>
      <c r="L91" s="62">
        <v>5.19</v>
      </c>
      <c r="M91" s="15"/>
      <c r="N91" s="62"/>
      <c r="O91" s="14">
        <f t="shared" si="11"/>
        <v>5.52</v>
      </c>
      <c r="P91" s="15"/>
      <c r="Q91" s="62">
        <v>5.52</v>
      </c>
      <c r="R91" s="16"/>
      <c r="S91" s="42"/>
      <c r="T91" s="105"/>
    </row>
    <row r="92" spans="1:20" ht="36.75" customHeight="1">
      <c r="A92" s="13" t="s">
        <v>42</v>
      </c>
      <c r="B92" s="32" t="s">
        <v>31</v>
      </c>
      <c r="C92" s="108"/>
      <c r="D92" s="109"/>
      <c r="E92" s="18">
        <f t="shared" si="9"/>
        <v>14.880000000000003</v>
      </c>
      <c r="F92" s="16"/>
      <c r="G92" s="16">
        <f>41.292-26.412</f>
        <v>14.880000000000003</v>
      </c>
      <c r="H92" s="16"/>
      <c r="I92" s="42"/>
      <c r="J92" s="14">
        <f t="shared" si="10"/>
        <v>16.1</v>
      </c>
      <c r="K92" s="15"/>
      <c r="L92" s="62">
        <v>16.1</v>
      </c>
      <c r="M92" s="15"/>
      <c r="N92" s="62"/>
      <c r="O92" s="14">
        <f t="shared" si="11"/>
        <v>17.1</v>
      </c>
      <c r="P92" s="15"/>
      <c r="Q92" s="62">
        <v>17.1</v>
      </c>
      <c r="R92" s="16"/>
      <c r="S92" s="42"/>
      <c r="T92" s="105"/>
    </row>
    <row r="93" spans="1:20" ht="68.25" customHeight="1">
      <c r="A93" s="13" t="s">
        <v>137</v>
      </c>
      <c r="B93" s="103" t="s">
        <v>138</v>
      </c>
      <c r="C93" s="16"/>
      <c r="D93" s="16"/>
      <c r="E93" s="18">
        <f t="shared" si="9"/>
        <v>140</v>
      </c>
      <c r="F93" s="16"/>
      <c r="G93" s="15">
        <v>140</v>
      </c>
      <c r="H93" s="16"/>
      <c r="I93" s="42"/>
      <c r="J93" s="14"/>
      <c r="K93" s="15"/>
      <c r="L93" s="62"/>
      <c r="M93" s="15"/>
      <c r="N93" s="62"/>
      <c r="O93" s="14"/>
      <c r="P93" s="15"/>
      <c r="Q93" s="62"/>
      <c r="R93" s="16"/>
      <c r="S93" s="42"/>
      <c r="T93" s="30"/>
    </row>
    <row r="94" spans="1:20" ht="19.5" customHeight="1">
      <c r="A94" s="43"/>
      <c r="B94" s="44" t="s">
        <v>33</v>
      </c>
      <c r="C94" s="43"/>
      <c r="D94" s="43"/>
      <c r="E94" s="9">
        <f>E83+E55+E28+E13</f>
        <v>3242.31</v>
      </c>
      <c r="F94" s="10">
        <f>F83+F55+F28+F13</f>
        <v>0</v>
      </c>
      <c r="G94" s="9">
        <f>G83+G55+G28+G13</f>
        <v>2339.91</v>
      </c>
      <c r="H94" s="11">
        <f>H83+H55+H28+H13</f>
        <v>902.4</v>
      </c>
      <c r="I94" s="42"/>
      <c r="J94" s="9">
        <f>J83+J55+J28+J13</f>
        <v>3609.9799999999996</v>
      </c>
      <c r="K94" s="10">
        <f>K83+K55+K28+K13</f>
        <v>0</v>
      </c>
      <c r="L94" s="9">
        <f>L83+L55+L28+L13</f>
        <v>2634.4799999999996</v>
      </c>
      <c r="M94" s="11">
        <f>M83+M55+M28+M13</f>
        <v>975.5000000000001</v>
      </c>
      <c r="N94" s="42"/>
      <c r="O94" s="9">
        <f>O83+O55+O28+O13</f>
        <v>3837.4000000000005</v>
      </c>
      <c r="P94" s="10">
        <f>P83+P55+P28+P13</f>
        <v>0</v>
      </c>
      <c r="Q94" s="9">
        <f>Q83+Q55+Q28+Q13</f>
        <v>2800.4000000000005</v>
      </c>
      <c r="R94" s="11">
        <f>R83+R55+R28+R13</f>
        <v>1037</v>
      </c>
      <c r="S94" s="42"/>
      <c r="T94" s="39"/>
    </row>
    <row r="97" spans="2:10" s="45" customFormat="1" ht="15">
      <c r="B97" s="45" t="s">
        <v>2</v>
      </c>
      <c r="J97" s="45" t="s">
        <v>75</v>
      </c>
    </row>
  </sheetData>
  <sheetProtection/>
  <mergeCells count="38">
    <mergeCell ref="L10:M10"/>
    <mergeCell ref="N10:N11"/>
    <mergeCell ref="O8:S8"/>
    <mergeCell ref="P9:S9"/>
    <mergeCell ref="O10:O11"/>
    <mergeCell ref="P10:P11"/>
    <mergeCell ref="Q10:R10"/>
    <mergeCell ref="S10:S11"/>
    <mergeCell ref="J8:N8"/>
    <mergeCell ref="K9:N9"/>
    <mergeCell ref="F9:I9"/>
    <mergeCell ref="I10:I11"/>
    <mergeCell ref="T13:T22"/>
    <mergeCell ref="E10:E11"/>
    <mergeCell ref="J10:J11"/>
    <mergeCell ref="K10:K11"/>
    <mergeCell ref="G10:H10"/>
    <mergeCell ref="T8:T11"/>
    <mergeCell ref="E8:I8"/>
    <mergeCell ref="F10:F11"/>
    <mergeCell ref="A8:A11"/>
    <mergeCell ref="C13:C22"/>
    <mergeCell ref="D13:D22"/>
    <mergeCell ref="D8:D11"/>
    <mergeCell ref="C8:C11"/>
    <mergeCell ref="B8:B11"/>
    <mergeCell ref="C28:C41"/>
    <mergeCell ref="D28:D41"/>
    <mergeCell ref="T46:T54"/>
    <mergeCell ref="T28:T41"/>
    <mergeCell ref="C46:C54"/>
    <mergeCell ref="D46:D54"/>
    <mergeCell ref="T83:T92"/>
    <mergeCell ref="C83:C92"/>
    <mergeCell ref="D83:D92"/>
    <mergeCell ref="C55:C58"/>
    <mergeCell ref="D55:D58"/>
    <mergeCell ref="T55:T58"/>
  </mergeCells>
  <printOptions/>
  <pageMargins left="0.11811023622047245" right="0" top="0.7874015748031497" bottom="0.3937007874015748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Лариса</cp:lastModifiedBy>
  <cp:lastPrinted>2015-02-06T11:50:07Z</cp:lastPrinted>
  <dcterms:created xsi:type="dcterms:W3CDTF">2012-03-14T13:02:16Z</dcterms:created>
  <dcterms:modified xsi:type="dcterms:W3CDTF">2015-02-09T09:50:18Z</dcterms:modified>
  <cp:category/>
  <cp:version/>
  <cp:contentType/>
  <cp:contentStatus/>
</cp:coreProperties>
</file>